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zda.plavgo\Desktop\"/>
    </mc:Choice>
  </mc:AlternateContent>
  <xr:revisionPtr revIDLastSave="0" documentId="13_ncr:1_{CE1528BC-EC09-445A-9283-9437564A1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LAS_aizņemšana" sheetId="2" r:id="rId1"/>
    <sheet name="SATIKSME" sheetId="7" r:id="rId2"/>
    <sheet name="Darbu tips" sheetId="3" state="hidden" r:id="rId3"/>
    <sheet name="Ielu reģistrs" sheetId="5" state="hidden" r:id="rId4"/>
    <sheet name="Koefic" sheetId="6" state="hidden" r:id="rId5"/>
  </sheets>
  <definedNames>
    <definedName name="Ielu_nosaukumi">OFFSET('Ielu reģistrs'!#REF!,,,COUNTIF('Ielu reģistrs'!#REF!,"*?")-1)</definedName>
    <definedName name="_xlnm.Print_Area" localSheetId="0">IELAS_aizņemšana!$A$1:$AB$71</definedName>
    <definedName name="_xlnm.Print_Area" localSheetId="1">SATIKSME!$A$1:$P$47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7" i="2" s="1"/>
  <c r="F441" i="5"/>
  <c r="G441" i="5" s="1"/>
  <c r="H441" i="5" s="1"/>
  <c r="F428" i="5"/>
  <c r="G428" i="5" s="1"/>
  <c r="H428" i="5" s="1"/>
  <c r="F410" i="5"/>
  <c r="G410" i="5" s="1"/>
  <c r="H410" i="5" s="1"/>
  <c r="F390" i="5"/>
  <c r="G390" i="5" s="1"/>
  <c r="H390" i="5" s="1"/>
  <c r="F348" i="5"/>
  <c r="G348" i="5" s="1"/>
  <c r="H348" i="5" s="1"/>
  <c r="F310" i="5"/>
  <c r="G310" i="5" s="1"/>
  <c r="H310" i="5" s="1"/>
  <c r="F303" i="5"/>
  <c r="G303" i="5" s="1"/>
  <c r="H303" i="5" s="1"/>
  <c r="F285" i="5"/>
  <c r="G285" i="5" s="1"/>
  <c r="H285" i="5" s="1"/>
  <c r="F253" i="5"/>
  <c r="G253" i="5" s="1"/>
  <c r="H253" i="5" s="1"/>
  <c r="F199" i="5"/>
  <c r="G199" i="5" s="1"/>
  <c r="H199" i="5" s="1"/>
  <c r="F170" i="5"/>
  <c r="G170" i="5" s="1"/>
  <c r="H170" i="5" s="1"/>
  <c r="F12" i="5"/>
  <c r="G12" i="5" s="1"/>
  <c r="H12" i="5" s="1"/>
  <c r="F10" i="5"/>
  <c r="G10" i="5" s="1"/>
  <c r="H10" i="5" s="1"/>
  <c r="I29" i="2"/>
  <c r="I30" i="2"/>
  <c r="I31" i="2"/>
  <c r="I32" i="2"/>
  <c r="I33" i="2"/>
  <c r="F36" i="2"/>
  <c r="D36" i="2"/>
  <c r="E44" i="2" l="1"/>
  <c r="I28" i="2"/>
  <c r="I27" i="2"/>
  <c r="S31" i="2" l="1"/>
  <c r="S32" i="2"/>
  <c r="S33" i="2"/>
  <c r="F20" i="7" l="1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E24" i="7"/>
  <c r="E25" i="7"/>
  <c r="E26" i="7"/>
  <c r="E21" i="7"/>
  <c r="E22" i="7"/>
  <c r="E23" i="7"/>
  <c r="E20" i="7"/>
  <c r="D14" i="7"/>
  <c r="D13" i="7"/>
  <c r="D12" i="7"/>
  <c r="D10" i="7"/>
  <c r="D8" i="7"/>
  <c r="D7" i="7"/>
  <c r="D6" i="7"/>
  <c r="D5" i="7"/>
  <c r="D4" i="7"/>
  <c r="J34" i="2"/>
  <c r="D37" i="2"/>
  <c r="H21" i="7" l="1"/>
  <c r="I21" i="7"/>
  <c r="H22" i="7"/>
  <c r="I22" i="7"/>
  <c r="H23" i="7"/>
  <c r="I23" i="7"/>
  <c r="H24" i="7"/>
  <c r="I24" i="7"/>
  <c r="H25" i="7"/>
  <c r="I25" i="7"/>
  <c r="H26" i="7"/>
  <c r="I26" i="7"/>
  <c r="I20" i="7"/>
  <c r="H20" i="7"/>
  <c r="B21" i="7"/>
  <c r="B22" i="7"/>
  <c r="B23" i="7"/>
  <c r="B24" i="7"/>
  <c r="B25" i="7"/>
  <c r="B26" i="7"/>
  <c r="B20" i="7"/>
  <c r="F415" i="5" l="1"/>
  <c r="G415" i="5" s="1"/>
  <c r="H415" i="5" s="1"/>
  <c r="F322" i="5"/>
  <c r="G322" i="5" s="1"/>
  <c r="H322" i="5" s="1"/>
  <c r="F301" i="5"/>
  <c r="G301" i="5" s="1"/>
  <c r="H301" i="5" s="1"/>
  <c r="F49" i="5"/>
  <c r="G49" i="5" s="1"/>
  <c r="H49" i="5" s="1"/>
  <c r="F48" i="5"/>
  <c r="G48" i="5" s="1"/>
  <c r="H48" i="5" s="1"/>
  <c r="F47" i="5"/>
  <c r="G47" i="5" s="1"/>
  <c r="H47" i="5" s="1"/>
  <c r="F464" i="5" l="1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4" i="5"/>
  <c r="F413" i="5"/>
  <c r="F412" i="5"/>
  <c r="F411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1" i="5"/>
  <c r="F320" i="5"/>
  <c r="F319" i="5"/>
  <c r="F318" i="5"/>
  <c r="F317" i="5"/>
  <c r="F316" i="5"/>
  <c r="F315" i="5"/>
  <c r="F314" i="5"/>
  <c r="F313" i="5"/>
  <c r="F312" i="5"/>
  <c r="F311" i="5"/>
  <c r="F309" i="5"/>
  <c r="F308" i="5"/>
  <c r="F307" i="5"/>
  <c r="F306" i="5"/>
  <c r="F305" i="5"/>
  <c r="F304" i="5"/>
  <c r="F302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G259" i="5" s="1"/>
  <c r="F258" i="5"/>
  <c r="G258" i="5" s="1"/>
  <c r="F257" i="5"/>
  <c r="G257" i="5" s="1"/>
  <c r="H257" i="5" s="1"/>
  <c r="F256" i="5"/>
  <c r="G256" i="5" s="1"/>
  <c r="F255" i="5"/>
  <c r="G255" i="5" s="1"/>
  <c r="F254" i="5"/>
  <c r="G254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4" i="5"/>
  <c r="F133" i="5"/>
  <c r="F135" i="5"/>
  <c r="F127" i="5"/>
  <c r="F132" i="5"/>
  <c r="F131" i="5"/>
  <c r="F130" i="5"/>
  <c r="F129" i="5"/>
  <c r="F128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9" i="5"/>
  <c r="F8" i="5"/>
  <c r="F7" i="5"/>
  <c r="F6" i="5"/>
  <c r="F5" i="5"/>
  <c r="F4" i="5"/>
  <c r="F3" i="5"/>
  <c r="F2" i="5"/>
  <c r="G2" i="5" s="1"/>
  <c r="G425" i="5" l="1"/>
  <c r="H425" i="5" s="1"/>
  <c r="G434" i="5"/>
  <c r="H434" i="5" s="1"/>
  <c r="G443" i="5"/>
  <c r="H443" i="5" s="1"/>
  <c r="G451" i="5"/>
  <c r="H451" i="5" s="1"/>
  <c r="G459" i="5"/>
  <c r="H459" i="5" s="1"/>
  <c r="G449" i="5"/>
  <c r="H449" i="5" s="1"/>
  <c r="G458" i="5"/>
  <c r="H458" i="5" s="1"/>
  <c r="G426" i="5"/>
  <c r="H426" i="5" s="1"/>
  <c r="G435" i="5"/>
  <c r="H435" i="5" s="1"/>
  <c r="G444" i="5"/>
  <c r="H444" i="5" s="1"/>
  <c r="G452" i="5"/>
  <c r="H452" i="5" s="1"/>
  <c r="G460" i="5"/>
  <c r="H460" i="5" s="1"/>
  <c r="G432" i="5"/>
  <c r="H432" i="5" s="1"/>
  <c r="G424" i="5"/>
  <c r="H424" i="5" s="1"/>
  <c r="G427" i="5"/>
  <c r="H427" i="5" s="1"/>
  <c r="G436" i="5"/>
  <c r="H436" i="5" s="1"/>
  <c r="G445" i="5"/>
  <c r="H445" i="5" s="1"/>
  <c r="G453" i="5"/>
  <c r="H453" i="5" s="1"/>
  <c r="G461" i="5"/>
  <c r="H461" i="5" s="1"/>
  <c r="G450" i="5"/>
  <c r="H450" i="5" s="1"/>
  <c r="G429" i="5"/>
  <c r="H429" i="5" s="1"/>
  <c r="G437" i="5"/>
  <c r="H437" i="5" s="1"/>
  <c r="G446" i="5"/>
  <c r="H446" i="5" s="1"/>
  <c r="G454" i="5"/>
  <c r="H454" i="5" s="1"/>
  <c r="G462" i="5"/>
  <c r="H462" i="5" s="1"/>
  <c r="S30" i="2" s="1"/>
  <c r="G457" i="5"/>
  <c r="H457" i="5" s="1"/>
  <c r="G442" i="5"/>
  <c r="H442" i="5" s="1"/>
  <c r="G430" i="5"/>
  <c r="H430" i="5" s="1"/>
  <c r="G438" i="5"/>
  <c r="H438" i="5" s="1"/>
  <c r="G447" i="5"/>
  <c r="H447" i="5" s="1"/>
  <c r="G455" i="5"/>
  <c r="H455" i="5" s="1"/>
  <c r="G463" i="5"/>
  <c r="H463" i="5" s="1"/>
  <c r="G440" i="5"/>
  <c r="H440" i="5" s="1"/>
  <c r="G433" i="5"/>
  <c r="H433" i="5" s="1"/>
  <c r="G431" i="5"/>
  <c r="H431" i="5" s="1"/>
  <c r="G439" i="5"/>
  <c r="H439" i="5" s="1"/>
  <c r="G448" i="5"/>
  <c r="H448" i="5" s="1"/>
  <c r="G456" i="5"/>
  <c r="H456" i="5" s="1"/>
  <c r="G464" i="5"/>
  <c r="H464" i="5" s="1"/>
  <c r="G364" i="5"/>
  <c r="H364" i="5" s="1"/>
  <c r="G349" i="5"/>
  <c r="H349" i="5" s="1"/>
  <c r="G357" i="5"/>
  <c r="H357" i="5" s="1"/>
  <c r="G365" i="5"/>
  <c r="H365" i="5" s="1"/>
  <c r="G373" i="5"/>
  <c r="H373" i="5" s="1"/>
  <c r="G381" i="5"/>
  <c r="H381" i="5" s="1"/>
  <c r="G389" i="5"/>
  <c r="H389" i="5" s="1"/>
  <c r="G398" i="5"/>
  <c r="H398" i="5" s="1"/>
  <c r="G406" i="5"/>
  <c r="H406" i="5" s="1"/>
  <c r="G416" i="5"/>
  <c r="H416" i="5" s="1"/>
  <c r="G350" i="5"/>
  <c r="H350" i="5" s="1"/>
  <c r="G358" i="5"/>
  <c r="H358" i="5" s="1"/>
  <c r="G366" i="5"/>
  <c r="H366" i="5" s="1"/>
  <c r="G374" i="5"/>
  <c r="H374" i="5" s="1"/>
  <c r="G382" i="5"/>
  <c r="H382" i="5" s="1"/>
  <c r="G391" i="5"/>
  <c r="H391" i="5" s="1"/>
  <c r="G399" i="5"/>
  <c r="H399" i="5" s="1"/>
  <c r="G407" i="5"/>
  <c r="H407" i="5" s="1"/>
  <c r="G417" i="5"/>
  <c r="H417" i="5" s="1"/>
  <c r="G380" i="5"/>
  <c r="H380" i="5" s="1"/>
  <c r="G414" i="5"/>
  <c r="H414" i="5" s="1"/>
  <c r="G351" i="5"/>
  <c r="H351" i="5" s="1"/>
  <c r="G359" i="5"/>
  <c r="H359" i="5" s="1"/>
  <c r="G367" i="5"/>
  <c r="H367" i="5" s="1"/>
  <c r="G375" i="5"/>
  <c r="H375" i="5" s="1"/>
  <c r="G383" i="5"/>
  <c r="H383" i="5" s="1"/>
  <c r="G392" i="5"/>
  <c r="H392" i="5" s="1"/>
  <c r="G400" i="5"/>
  <c r="H400" i="5" s="1"/>
  <c r="G408" i="5"/>
  <c r="H408" i="5" s="1"/>
  <c r="G418" i="5"/>
  <c r="H418" i="5" s="1"/>
  <c r="G352" i="5"/>
  <c r="H352" i="5" s="1"/>
  <c r="G360" i="5"/>
  <c r="H360" i="5" s="1"/>
  <c r="G368" i="5"/>
  <c r="H368" i="5" s="1"/>
  <c r="G376" i="5"/>
  <c r="H376" i="5" s="1"/>
  <c r="G384" i="5"/>
  <c r="H384" i="5" s="1"/>
  <c r="G393" i="5"/>
  <c r="H393" i="5" s="1"/>
  <c r="G401" i="5"/>
  <c r="H401" i="5" s="1"/>
  <c r="G409" i="5"/>
  <c r="H409" i="5" s="1"/>
  <c r="G419" i="5"/>
  <c r="H419" i="5" s="1"/>
  <c r="G356" i="5"/>
  <c r="H356" i="5" s="1"/>
  <c r="G353" i="5"/>
  <c r="H353" i="5" s="1"/>
  <c r="G361" i="5"/>
  <c r="H361" i="5" s="1"/>
  <c r="G369" i="5"/>
  <c r="H369" i="5" s="1"/>
  <c r="G377" i="5"/>
  <c r="H377" i="5" s="1"/>
  <c r="G385" i="5"/>
  <c r="H385" i="5" s="1"/>
  <c r="G394" i="5"/>
  <c r="H394" i="5" s="1"/>
  <c r="G402" i="5"/>
  <c r="H402" i="5" s="1"/>
  <c r="G411" i="5"/>
  <c r="H411" i="5" s="1"/>
  <c r="G420" i="5"/>
  <c r="H420" i="5" s="1"/>
  <c r="G347" i="5"/>
  <c r="H347" i="5" s="1"/>
  <c r="G388" i="5"/>
  <c r="H388" i="5" s="1"/>
  <c r="G423" i="5"/>
  <c r="H423" i="5" s="1"/>
  <c r="G354" i="5"/>
  <c r="H354" i="5" s="1"/>
  <c r="G362" i="5"/>
  <c r="H362" i="5" s="1"/>
  <c r="G370" i="5"/>
  <c r="H370" i="5" s="1"/>
  <c r="G378" i="5"/>
  <c r="H378" i="5" s="1"/>
  <c r="G386" i="5"/>
  <c r="H386" i="5" s="1"/>
  <c r="G395" i="5"/>
  <c r="H395" i="5" s="1"/>
  <c r="G403" i="5"/>
  <c r="H403" i="5" s="1"/>
  <c r="G412" i="5"/>
  <c r="H412" i="5" s="1"/>
  <c r="G421" i="5"/>
  <c r="H421" i="5" s="1"/>
  <c r="G372" i="5"/>
  <c r="H372" i="5" s="1"/>
  <c r="G397" i="5"/>
  <c r="H397" i="5" s="1"/>
  <c r="G405" i="5"/>
  <c r="H405" i="5" s="1"/>
  <c r="G355" i="5"/>
  <c r="H355" i="5" s="1"/>
  <c r="G363" i="5"/>
  <c r="H363" i="5" s="1"/>
  <c r="G371" i="5"/>
  <c r="H371" i="5" s="1"/>
  <c r="G379" i="5"/>
  <c r="H379" i="5" s="1"/>
  <c r="G387" i="5"/>
  <c r="H387" i="5" s="1"/>
  <c r="G396" i="5"/>
  <c r="H396" i="5" s="1"/>
  <c r="G404" i="5"/>
  <c r="H404" i="5" s="1"/>
  <c r="G413" i="5"/>
  <c r="H413" i="5" s="1"/>
  <c r="G422" i="5"/>
  <c r="H422" i="5" s="1"/>
  <c r="G323" i="5"/>
  <c r="H323" i="5" s="1"/>
  <c r="G331" i="5"/>
  <c r="H331" i="5" s="1"/>
  <c r="G339" i="5"/>
  <c r="H339" i="5" s="1"/>
  <c r="G325" i="5"/>
  <c r="H325" i="5" s="1"/>
  <c r="G333" i="5"/>
  <c r="H333" i="5" s="1"/>
  <c r="G341" i="5"/>
  <c r="H341" i="5" s="1"/>
  <c r="G340" i="5"/>
  <c r="H340" i="5" s="1"/>
  <c r="G326" i="5"/>
  <c r="H326" i="5" s="1"/>
  <c r="G334" i="5"/>
  <c r="H334" i="5" s="1"/>
  <c r="G342" i="5"/>
  <c r="H342" i="5" s="1"/>
  <c r="G332" i="5"/>
  <c r="H332" i="5" s="1"/>
  <c r="G327" i="5"/>
  <c r="H327" i="5" s="1"/>
  <c r="G335" i="5"/>
  <c r="H335" i="5" s="1"/>
  <c r="G343" i="5"/>
  <c r="H343" i="5" s="1"/>
  <c r="G328" i="5"/>
  <c r="H328" i="5" s="1"/>
  <c r="G336" i="5"/>
  <c r="H336" i="5" s="1"/>
  <c r="G344" i="5"/>
  <c r="H344" i="5" s="1"/>
  <c r="G324" i="5"/>
  <c r="H324" i="5" s="1"/>
  <c r="G329" i="5"/>
  <c r="H329" i="5" s="1"/>
  <c r="G337" i="5"/>
  <c r="H337" i="5" s="1"/>
  <c r="G345" i="5"/>
  <c r="H345" i="5" s="1"/>
  <c r="G330" i="5"/>
  <c r="H330" i="5" s="1"/>
  <c r="G338" i="5"/>
  <c r="H338" i="5" s="1"/>
  <c r="G346" i="5"/>
  <c r="H346" i="5" s="1"/>
  <c r="G296" i="5"/>
  <c r="H296" i="5" s="1"/>
  <c r="G306" i="5"/>
  <c r="H306" i="5" s="1"/>
  <c r="G315" i="5"/>
  <c r="H315" i="5" s="1"/>
  <c r="G314" i="5"/>
  <c r="H314" i="5" s="1"/>
  <c r="G297" i="5"/>
  <c r="H297" i="5" s="1"/>
  <c r="G307" i="5"/>
  <c r="H307" i="5" s="1"/>
  <c r="G316" i="5"/>
  <c r="H316" i="5" s="1"/>
  <c r="G305" i="5"/>
  <c r="H305" i="5" s="1"/>
  <c r="G298" i="5"/>
  <c r="H298" i="5" s="1"/>
  <c r="G308" i="5"/>
  <c r="H308" i="5" s="1"/>
  <c r="G317" i="5"/>
  <c r="H317" i="5" s="1"/>
  <c r="G299" i="5"/>
  <c r="H299" i="5" s="1"/>
  <c r="G309" i="5"/>
  <c r="H309" i="5" s="1"/>
  <c r="G318" i="5"/>
  <c r="H318" i="5" s="1"/>
  <c r="G300" i="5"/>
  <c r="H300" i="5" s="1"/>
  <c r="G311" i="5"/>
  <c r="H311" i="5" s="1"/>
  <c r="G319" i="5"/>
  <c r="H319" i="5" s="1"/>
  <c r="G302" i="5"/>
  <c r="H302" i="5" s="1"/>
  <c r="G312" i="5"/>
  <c r="H312" i="5" s="1"/>
  <c r="G320" i="5"/>
  <c r="H320" i="5" s="1"/>
  <c r="G295" i="5"/>
  <c r="H295" i="5" s="1"/>
  <c r="G304" i="5"/>
  <c r="H304" i="5" s="1"/>
  <c r="G313" i="5"/>
  <c r="H313" i="5" s="1"/>
  <c r="G321" i="5"/>
  <c r="H321" i="5" s="1"/>
  <c r="G271" i="5"/>
  <c r="H271" i="5" s="1"/>
  <c r="G279" i="5"/>
  <c r="H279" i="5" s="1"/>
  <c r="G288" i="5"/>
  <c r="H288" i="5" s="1"/>
  <c r="G278" i="5"/>
  <c r="H278" i="5" s="1"/>
  <c r="G287" i="5"/>
  <c r="H287" i="5" s="1"/>
  <c r="G272" i="5"/>
  <c r="H272" i="5" s="1"/>
  <c r="G280" i="5"/>
  <c r="H280" i="5" s="1"/>
  <c r="G289" i="5"/>
  <c r="H289" i="5" s="1"/>
  <c r="G273" i="5"/>
  <c r="H273" i="5" s="1"/>
  <c r="G281" i="5"/>
  <c r="H281" i="5" s="1"/>
  <c r="G290" i="5"/>
  <c r="H290" i="5" s="1"/>
  <c r="G270" i="5"/>
  <c r="H270" i="5" s="1"/>
  <c r="G274" i="5"/>
  <c r="H274" i="5" s="1"/>
  <c r="G282" i="5"/>
  <c r="H282" i="5" s="1"/>
  <c r="G291" i="5"/>
  <c r="H291" i="5" s="1"/>
  <c r="G275" i="5"/>
  <c r="H275" i="5" s="1"/>
  <c r="G283" i="5"/>
  <c r="H283" i="5" s="1"/>
  <c r="G292" i="5"/>
  <c r="H292" i="5" s="1"/>
  <c r="G268" i="5"/>
  <c r="H268" i="5" s="1"/>
  <c r="G276" i="5"/>
  <c r="H276" i="5" s="1"/>
  <c r="G284" i="5"/>
  <c r="H284" i="5" s="1"/>
  <c r="G293" i="5"/>
  <c r="H293" i="5" s="1"/>
  <c r="G269" i="5"/>
  <c r="H269" i="5" s="1"/>
  <c r="G277" i="5"/>
  <c r="H277" i="5" s="1"/>
  <c r="G286" i="5"/>
  <c r="H286" i="5" s="1"/>
  <c r="G294" i="5"/>
  <c r="H294" i="5" s="1"/>
  <c r="G262" i="5"/>
  <c r="H262" i="5" s="1"/>
  <c r="G264" i="5"/>
  <c r="H264" i="5" s="1"/>
  <c r="G265" i="5"/>
  <c r="H265" i="5" s="1"/>
  <c r="G266" i="5"/>
  <c r="H266" i="5" s="1"/>
  <c r="G267" i="5"/>
  <c r="H267" i="5" s="1"/>
  <c r="G263" i="5"/>
  <c r="H263" i="5" s="1"/>
  <c r="G260" i="5"/>
  <c r="H260" i="5" s="1"/>
  <c r="G261" i="5"/>
  <c r="H261" i="5" s="1"/>
  <c r="H255" i="5"/>
  <c r="H254" i="5"/>
  <c r="H256" i="5"/>
  <c r="H248" i="5"/>
  <c r="H249" i="5"/>
  <c r="H258" i="5"/>
  <c r="S29" i="2" s="1"/>
  <c r="H250" i="5"/>
  <c r="H259" i="5"/>
  <c r="H251" i="5"/>
  <c r="H252" i="5"/>
  <c r="G230" i="5"/>
  <c r="H230" i="5" s="1"/>
  <c r="G247" i="5"/>
  <c r="H247" i="5" s="1"/>
  <c r="G229" i="5"/>
  <c r="H229" i="5" s="1"/>
  <c r="G237" i="5"/>
  <c r="H237" i="5" s="1"/>
  <c r="G245" i="5"/>
  <c r="H245" i="5" s="1"/>
  <c r="G224" i="5"/>
  <c r="H224" i="5" s="1"/>
  <c r="G232" i="5"/>
  <c r="H232" i="5" s="1"/>
  <c r="G240" i="5"/>
  <c r="H240" i="5" s="1"/>
  <c r="G225" i="5"/>
  <c r="H225" i="5" s="1"/>
  <c r="G233" i="5"/>
  <c r="H233" i="5" s="1"/>
  <c r="G241" i="5"/>
  <c r="H241" i="5" s="1"/>
  <c r="G246" i="5"/>
  <c r="H246" i="5" s="1"/>
  <c r="G223" i="5"/>
  <c r="H223" i="5" s="1"/>
  <c r="G226" i="5"/>
  <c r="H226" i="5" s="1"/>
  <c r="G234" i="5"/>
  <c r="H234" i="5" s="1"/>
  <c r="G242" i="5"/>
  <c r="H242" i="5" s="1"/>
  <c r="G238" i="5"/>
  <c r="H238" i="5" s="1"/>
  <c r="G239" i="5"/>
  <c r="H239" i="5" s="1"/>
  <c r="G227" i="5"/>
  <c r="H227" i="5" s="1"/>
  <c r="G235" i="5"/>
  <c r="H235" i="5" s="1"/>
  <c r="G243" i="5"/>
  <c r="H243" i="5" s="1"/>
  <c r="G231" i="5"/>
  <c r="H231" i="5" s="1"/>
  <c r="G228" i="5"/>
  <c r="H228" i="5" s="1"/>
  <c r="G236" i="5"/>
  <c r="H236" i="5" s="1"/>
  <c r="G244" i="5"/>
  <c r="H244" i="5" s="1"/>
  <c r="G213" i="5"/>
  <c r="H213" i="5" s="1"/>
  <c r="G206" i="5"/>
  <c r="H206" i="5" s="1"/>
  <c r="G214" i="5"/>
  <c r="H214" i="5" s="1"/>
  <c r="G222" i="5"/>
  <c r="H222" i="5" s="1"/>
  <c r="G207" i="5"/>
  <c r="H207" i="5" s="1"/>
  <c r="G215" i="5"/>
  <c r="H215" i="5" s="1"/>
  <c r="G208" i="5"/>
  <c r="H208" i="5" s="1"/>
  <c r="G216" i="5"/>
  <c r="H216" i="5" s="1"/>
  <c r="G209" i="5"/>
  <c r="H209" i="5" s="1"/>
  <c r="G217" i="5"/>
  <c r="H217" i="5" s="1"/>
  <c r="G221" i="5"/>
  <c r="H221" i="5" s="1"/>
  <c r="G202" i="5"/>
  <c r="H202" i="5" s="1"/>
  <c r="G210" i="5"/>
  <c r="H210" i="5" s="1"/>
  <c r="G218" i="5"/>
  <c r="H218" i="5" s="1"/>
  <c r="G203" i="5"/>
  <c r="H203" i="5" s="1"/>
  <c r="G211" i="5"/>
  <c r="H211" i="5" s="1"/>
  <c r="G219" i="5"/>
  <c r="H219" i="5" s="1"/>
  <c r="G205" i="5"/>
  <c r="H205" i="5" s="1"/>
  <c r="G204" i="5"/>
  <c r="H204" i="5" s="1"/>
  <c r="G212" i="5"/>
  <c r="H212" i="5" s="1"/>
  <c r="G220" i="5"/>
  <c r="H220" i="5" s="1"/>
  <c r="G180" i="5"/>
  <c r="H180" i="5" s="1"/>
  <c r="G188" i="5"/>
  <c r="H188" i="5" s="1"/>
  <c r="G196" i="5"/>
  <c r="H196" i="5" s="1"/>
  <c r="G189" i="5"/>
  <c r="H189" i="5" s="1"/>
  <c r="G198" i="5"/>
  <c r="H198" i="5" s="1"/>
  <c r="G183" i="5"/>
  <c r="H183" i="5" s="1"/>
  <c r="G191" i="5"/>
  <c r="H191" i="5" s="1"/>
  <c r="G200" i="5"/>
  <c r="H200" i="5" s="1"/>
  <c r="G184" i="5"/>
  <c r="H184" i="5" s="1"/>
  <c r="G192" i="5"/>
  <c r="H192" i="5" s="1"/>
  <c r="G201" i="5"/>
  <c r="H201" i="5" s="1"/>
  <c r="G182" i="5"/>
  <c r="H182" i="5" s="1"/>
  <c r="G185" i="5"/>
  <c r="H185" i="5" s="1"/>
  <c r="G193" i="5"/>
  <c r="H193" i="5" s="1"/>
  <c r="G181" i="5"/>
  <c r="H181" i="5" s="1"/>
  <c r="G197" i="5"/>
  <c r="H197" i="5" s="1"/>
  <c r="G186" i="5"/>
  <c r="H186" i="5" s="1"/>
  <c r="G194" i="5"/>
  <c r="H194" i="5" s="1"/>
  <c r="G190" i="5"/>
  <c r="H190" i="5" s="1"/>
  <c r="G187" i="5"/>
  <c r="H187" i="5" s="1"/>
  <c r="G195" i="5"/>
  <c r="H195" i="5" s="1"/>
  <c r="G173" i="5"/>
  <c r="H173" i="5" s="1"/>
  <c r="G163" i="5"/>
  <c r="H163" i="5" s="1"/>
  <c r="G172" i="5"/>
  <c r="H172" i="5" s="1"/>
  <c r="G165" i="5"/>
  <c r="H165" i="5" s="1"/>
  <c r="G174" i="5"/>
  <c r="H174" i="5" s="1"/>
  <c r="G166" i="5"/>
  <c r="H166" i="5" s="1"/>
  <c r="G175" i="5"/>
  <c r="H175" i="5" s="1"/>
  <c r="G159" i="5"/>
  <c r="H159" i="5" s="1"/>
  <c r="G167" i="5"/>
  <c r="H167" i="5" s="1"/>
  <c r="G176" i="5"/>
  <c r="H176" i="5" s="1"/>
  <c r="G164" i="5"/>
  <c r="H164" i="5" s="1"/>
  <c r="G160" i="5"/>
  <c r="H160" i="5" s="1"/>
  <c r="G168" i="5"/>
  <c r="H168" i="5" s="1"/>
  <c r="G177" i="5"/>
  <c r="H177" i="5" s="1"/>
  <c r="G161" i="5"/>
  <c r="H161" i="5" s="1"/>
  <c r="G169" i="5"/>
  <c r="H169" i="5" s="1"/>
  <c r="G178" i="5"/>
  <c r="H178" i="5" s="1"/>
  <c r="G162" i="5"/>
  <c r="H162" i="5" s="1"/>
  <c r="G171" i="5"/>
  <c r="H171" i="5" s="1"/>
  <c r="G179" i="5"/>
  <c r="H179" i="5" s="1"/>
  <c r="G139" i="5"/>
  <c r="H139" i="5" s="1"/>
  <c r="G147" i="5"/>
  <c r="H147" i="5" s="1"/>
  <c r="G155" i="5"/>
  <c r="H155" i="5" s="1"/>
  <c r="G140" i="5"/>
  <c r="H140" i="5" s="1"/>
  <c r="G135" i="5"/>
  <c r="H135" i="5" s="1"/>
  <c r="G141" i="5"/>
  <c r="H141" i="5" s="1"/>
  <c r="G149" i="5"/>
  <c r="H149" i="5" s="1"/>
  <c r="G157" i="5"/>
  <c r="H157" i="5" s="1"/>
  <c r="G133" i="5"/>
  <c r="H133" i="5" s="1"/>
  <c r="G142" i="5"/>
  <c r="H142" i="5" s="1"/>
  <c r="G150" i="5"/>
  <c r="H150" i="5" s="1"/>
  <c r="G158" i="5"/>
  <c r="H158" i="5" s="1"/>
  <c r="G127" i="5"/>
  <c r="H127" i="5" s="1"/>
  <c r="G156" i="5"/>
  <c r="H156" i="5" s="1"/>
  <c r="G134" i="5"/>
  <c r="H134" i="5" s="1"/>
  <c r="G143" i="5"/>
  <c r="H143" i="5" s="1"/>
  <c r="G151" i="5"/>
  <c r="H151" i="5" s="1"/>
  <c r="G136" i="5"/>
  <c r="H136" i="5" s="1"/>
  <c r="G144" i="5"/>
  <c r="H144" i="5" s="1"/>
  <c r="G152" i="5"/>
  <c r="H152" i="5" s="1"/>
  <c r="G148" i="5"/>
  <c r="H148" i="5" s="1"/>
  <c r="G137" i="5"/>
  <c r="H137" i="5" s="1"/>
  <c r="G145" i="5"/>
  <c r="H145" i="5" s="1"/>
  <c r="G153" i="5"/>
  <c r="H153" i="5" s="1"/>
  <c r="G138" i="5"/>
  <c r="H138" i="5" s="1"/>
  <c r="G146" i="5"/>
  <c r="H146" i="5" s="1"/>
  <c r="G154" i="5"/>
  <c r="H154" i="5" s="1"/>
  <c r="G115" i="5"/>
  <c r="H115" i="5" s="1"/>
  <c r="G123" i="5"/>
  <c r="H123" i="5" s="1"/>
  <c r="G132" i="5"/>
  <c r="H132" i="5" s="1"/>
  <c r="G124" i="5"/>
  <c r="H124" i="5" s="1"/>
  <c r="G109" i="5"/>
  <c r="H109" i="5" s="1"/>
  <c r="G117" i="5"/>
  <c r="H117" i="5" s="1"/>
  <c r="G125" i="5"/>
  <c r="H125" i="5" s="1"/>
  <c r="G116" i="5"/>
  <c r="H116" i="5" s="1"/>
  <c r="G110" i="5"/>
  <c r="H110" i="5" s="1"/>
  <c r="G118" i="5"/>
  <c r="H118" i="5" s="1"/>
  <c r="G126" i="5"/>
  <c r="H126" i="5" s="1"/>
  <c r="G111" i="5"/>
  <c r="H111" i="5" s="1"/>
  <c r="G128" i="5"/>
  <c r="H128" i="5" s="1"/>
  <c r="G119" i="5"/>
  <c r="H119" i="5" s="1"/>
  <c r="G112" i="5"/>
  <c r="H112" i="5" s="1"/>
  <c r="G120" i="5"/>
  <c r="H120" i="5" s="1"/>
  <c r="G129" i="5"/>
  <c r="H129" i="5" s="1"/>
  <c r="G121" i="5"/>
  <c r="H121" i="5" s="1"/>
  <c r="G130" i="5"/>
  <c r="H130" i="5" s="1"/>
  <c r="G113" i="5"/>
  <c r="H113" i="5" s="1"/>
  <c r="G114" i="5"/>
  <c r="H114" i="5" s="1"/>
  <c r="G122" i="5"/>
  <c r="H122" i="5" s="1"/>
  <c r="G131" i="5"/>
  <c r="H131" i="5" s="1"/>
  <c r="G100" i="5"/>
  <c r="H100" i="5" s="1"/>
  <c r="G108" i="5"/>
  <c r="H108" i="5" s="1"/>
  <c r="G101" i="5"/>
  <c r="H101" i="5" s="1"/>
  <c r="G107" i="5"/>
  <c r="H107" i="5" s="1"/>
  <c r="G94" i="5"/>
  <c r="H94" i="5" s="1"/>
  <c r="G102" i="5"/>
  <c r="H102" i="5" s="1"/>
  <c r="G95" i="5"/>
  <c r="H95" i="5" s="1"/>
  <c r="G103" i="5"/>
  <c r="H103" i="5" s="1"/>
  <c r="G99" i="5"/>
  <c r="H99" i="5" s="1"/>
  <c r="G96" i="5"/>
  <c r="H96" i="5" s="1"/>
  <c r="G104" i="5"/>
  <c r="H104" i="5" s="1"/>
  <c r="G97" i="5"/>
  <c r="H97" i="5" s="1"/>
  <c r="G105" i="5"/>
  <c r="H105" i="5" s="1"/>
  <c r="G98" i="5"/>
  <c r="H98" i="5" s="1"/>
  <c r="G106" i="5"/>
  <c r="H106" i="5" s="1"/>
  <c r="G92" i="5"/>
  <c r="H92" i="5" s="1"/>
  <c r="G93" i="5"/>
  <c r="H93" i="5" s="1"/>
  <c r="G91" i="5"/>
  <c r="H91" i="5" s="1"/>
  <c r="G88" i="5"/>
  <c r="H88" i="5" s="1"/>
  <c r="G89" i="5"/>
  <c r="H89" i="5" s="1"/>
  <c r="G90" i="5"/>
  <c r="H90" i="5" s="1"/>
  <c r="G87" i="5"/>
  <c r="H87" i="5" s="1"/>
  <c r="G75" i="5"/>
  <c r="H75" i="5" s="1"/>
  <c r="G68" i="5"/>
  <c r="H68" i="5" s="1"/>
  <c r="G76" i="5"/>
  <c r="H76" i="5" s="1"/>
  <c r="G84" i="5"/>
  <c r="H84" i="5" s="1"/>
  <c r="G69" i="5"/>
  <c r="H69" i="5" s="1"/>
  <c r="G77" i="5"/>
  <c r="H77" i="5" s="1"/>
  <c r="G85" i="5"/>
  <c r="H85" i="5" s="1"/>
  <c r="G70" i="5"/>
  <c r="H70" i="5" s="1"/>
  <c r="G78" i="5"/>
  <c r="H78" i="5" s="1"/>
  <c r="G86" i="5"/>
  <c r="H86" i="5" s="1"/>
  <c r="G71" i="5"/>
  <c r="H71" i="5" s="1"/>
  <c r="G79" i="5"/>
  <c r="H79" i="5" s="1"/>
  <c r="G67" i="5"/>
  <c r="H67" i="5" s="1"/>
  <c r="G72" i="5"/>
  <c r="H72" i="5" s="1"/>
  <c r="G80" i="5"/>
  <c r="H80" i="5" s="1"/>
  <c r="G65" i="5"/>
  <c r="H65" i="5" s="1"/>
  <c r="G73" i="5"/>
  <c r="H73" i="5" s="1"/>
  <c r="G81" i="5"/>
  <c r="H81" i="5" s="1"/>
  <c r="G83" i="5"/>
  <c r="H83" i="5" s="1"/>
  <c r="G66" i="5"/>
  <c r="H66" i="5" s="1"/>
  <c r="G74" i="5"/>
  <c r="H74" i="5" s="1"/>
  <c r="G82" i="5"/>
  <c r="H82" i="5" s="1"/>
  <c r="G60" i="5"/>
  <c r="H60" i="5" s="1"/>
  <c r="G61" i="5"/>
  <c r="H61" i="5" s="1"/>
  <c r="G62" i="5"/>
  <c r="H62" i="5" s="1"/>
  <c r="G63" i="5"/>
  <c r="H63" i="5" s="1"/>
  <c r="G64" i="5"/>
  <c r="H64" i="5" s="1"/>
  <c r="G42" i="5"/>
  <c r="H42" i="5" s="1"/>
  <c r="G43" i="5"/>
  <c r="H43" i="5" s="1"/>
  <c r="G36" i="5"/>
  <c r="H36" i="5" s="1"/>
  <c r="G44" i="5"/>
  <c r="H44" i="5" s="1"/>
  <c r="G53" i="5"/>
  <c r="H53" i="5" s="1"/>
  <c r="G51" i="5"/>
  <c r="H51" i="5" s="1"/>
  <c r="G59" i="5"/>
  <c r="H59" i="5" s="1"/>
  <c r="G37" i="5"/>
  <c r="H37" i="5" s="1"/>
  <c r="G45" i="5"/>
  <c r="H45" i="5" s="1"/>
  <c r="G54" i="5"/>
  <c r="H54" i="5" s="1"/>
  <c r="G35" i="5"/>
  <c r="H35" i="5" s="1"/>
  <c r="G38" i="5"/>
  <c r="H38" i="5" s="1"/>
  <c r="G46" i="5"/>
  <c r="H46" i="5" s="1"/>
  <c r="G55" i="5"/>
  <c r="H55" i="5" s="1"/>
  <c r="G52" i="5"/>
  <c r="H52" i="5" s="1"/>
  <c r="G39" i="5"/>
  <c r="H39" i="5" s="1"/>
  <c r="G50" i="5"/>
  <c r="H50" i="5" s="1"/>
  <c r="G56" i="5"/>
  <c r="H56" i="5" s="1"/>
  <c r="G40" i="5"/>
  <c r="H40" i="5" s="1"/>
  <c r="G57" i="5"/>
  <c r="H57" i="5" s="1"/>
  <c r="G41" i="5"/>
  <c r="H41" i="5" s="1"/>
  <c r="G58" i="5"/>
  <c r="H58" i="5" s="1"/>
  <c r="G27" i="5"/>
  <c r="H27" i="5" s="1"/>
  <c r="G28" i="5"/>
  <c r="H28" i="5" s="1"/>
  <c r="G29" i="5"/>
  <c r="H29" i="5" s="1"/>
  <c r="G34" i="5"/>
  <c r="H34" i="5" s="1"/>
  <c r="G30" i="5"/>
  <c r="H30" i="5" s="1"/>
  <c r="G23" i="5"/>
  <c r="H23" i="5" s="1"/>
  <c r="G31" i="5"/>
  <c r="H31" i="5" s="1"/>
  <c r="G26" i="5"/>
  <c r="H26" i="5" s="1"/>
  <c r="G24" i="5"/>
  <c r="H24" i="5" s="1"/>
  <c r="G32" i="5"/>
  <c r="H32" i="5" s="1"/>
  <c r="G25" i="5"/>
  <c r="H25" i="5" s="1"/>
  <c r="G33" i="5"/>
  <c r="H33" i="5" s="1"/>
  <c r="G18" i="5"/>
  <c r="H18" i="5" s="1"/>
  <c r="G11" i="5"/>
  <c r="H11" i="5" s="1"/>
  <c r="G20" i="5"/>
  <c r="H20" i="5" s="1"/>
  <c r="G9" i="5"/>
  <c r="H9" i="5" s="1"/>
  <c r="G13" i="5"/>
  <c r="H13" i="5" s="1"/>
  <c r="G21" i="5"/>
  <c r="H21" i="5" s="1"/>
  <c r="G14" i="5"/>
  <c r="H14" i="5" s="1"/>
  <c r="G22" i="5"/>
  <c r="H22" i="5" s="1"/>
  <c r="G19" i="5"/>
  <c r="H19" i="5" s="1"/>
  <c r="G15" i="5"/>
  <c r="H15" i="5" s="1"/>
  <c r="G16" i="5"/>
  <c r="H16" i="5" s="1"/>
  <c r="G17" i="5"/>
  <c r="H17" i="5" s="1"/>
  <c r="G8" i="5"/>
  <c r="H8" i="5" s="1"/>
  <c r="G4" i="5"/>
  <c r="H4" i="5" s="1"/>
  <c r="S27" i="2" s="1"/>
  <c r="G5" i="5"/>
  <c r="H5" i="5" s="1"/>
  <c r="G6" i="5"/>
  <c r="H6" i="5" s="1"/>
  <c r="G7" i="5"/>
  <c r="H7" i="5" s="1"/>
  <c r="G3" i="5"/>
  <c r="H3" i="5" s="1"/>
  <c r="H2" i="5"/>
  <c r="S28" i="2" l="1"/>
  <c r="D39" i="2" s="1"/>
  <c r="D41" i="2" s="1"/>
  <c r="K34" i="2"/>
  <c r="L34" i="2"/>
  <c r="M34" i="2"/>
  <c r="N34" i="2"/>
  <c r="O34" i="2"/>
  <c r="P34" i="2"/>
  <c r="Q34" i="2"/>
  <c r="R34" i="2"/>
  <c r="T34" i="2"/>
  <c r="U34" i="2"/>
  <c r="V34" i="2"/>
  <c r="W34" i="2"/>
  <c r="X34" i="2"/>
  <c r="Y34" i="2"/>
  <c r="Z34" i="2"/>
  <c r="AA34" i="2"/>
  <c r="AB34" i="2"/>
  <c r="D40" i="2" l="1"/>
</calcChain>
</file>

<file path=xl/sharedStrings.xml><?xml version="1.0" encoding="utf-8"?>
<sst xmlns="http://schemas.openxmlformats.org/spreadsheetml/2006/main" count="1098" uniqueCount="585">
  <si>
    <t>DARBU VEIDS</t>
  </si>
  <si>
    <t>ASFALTS</t>
  </si>
  <si>
    <t>BRUĢIS</t>
  </si>
  <si>
    <t>GRANTS</t>
  </si>
  <si>
    <t>MELNZEME</t>
  </si>
  <si>
    <t>BRAUCAMĀ DAĻA</t>
  </si>
  <si>
    <t>Nr.p.k.</t>
  </si>
  <si>
    <t>līdz</t>
  </si>
  <si>
    <t>Plānoti darbi</t>
  </si>
  <si>
    <t>Avārijas darbi</t>
  </si>
  <si>
    <t>Veicamie darbi</t>
  </si>
  <si>
    <t>Veicamo darbu raksturs</t>
  </si>
  <si>
    <t xml:space="preserve">Darbu pasūtītājs </t>
  </si>
  <si>
    <t>CITS</t>
  </si>
  <si>
    <t>ZAĻĀ ZONA</t>
  </si>
  <si>
    <t>NOMALE</t>
  </si>
  <si>
    <t>SARKANO LĪNIJU ROBEŽĀS</t>
  </si>
  <si>
    <t>IETVE VAI GĀJĒJU CEĻŠ</t>
  </si>
  <si>
    <t>ĀRPUS SARKANAJĀM LĪNIJĀM</t>
  </si>
  <si>
    <t>*ŠIS DOKUMENTS IR ELEKTRONISKI PARAKSTĪTS AR DROŠU ELEKTRONISKO PARAKSTU UN SATUR LAIKA ZĪMOGU</t>
  </si>
  <si>
    <t>Bērnu rotaļlaukuma izbūve</t>
  </si>
  <si>
    <t>Celmu raušana</t>
  </si>
  <si>
    <t>Ģeoloģiskā izpēte – dziļurbumu veikšana</t>
  </si>
  <si>
    <t>Koku stādīšana</t>
  </si>
  <si>
    <t>Labiekārtošanas darbi</t>
  </si>
  <si>
    <t>Dīķa rakšana/tīrīšana</t>
  </si>
  <si>
    <t>Saimnieciskās kanalizācijas būvdarbi</t>
  </si>
  <si>
    <t>Ūdensvada un saimnieciskās kanalizācijas būvdarbi</t>
  </si>
  <si>
    <t>Vājstrāvas tīklu būvdarbi</t>
  </si>
  <si>
    <t>Ūdensvada būvdarbi</t>
  </si>
  <si>
    <t>Transformatoru apakšstacijas būvdarbi</t>
  </si>
  <si>
    <t>Tilta būvdarbi</t>
  </si>
  <si>
    <t>Siltumtīklu būvdarbi</t>
  </si>
  <si>
    <t>Satiksmes organizācijas tehnisko līdzekļu būvdarbi</t>
  </si>
  <si>
    <t>Optisko tīklu būvdarbi</t>
  </si>
  <si>
    <t>Meliorācijas sistēmas būvdarbi</t>
  </si>
  <si>
    <t>Lietus ūdens kanalizācijas būvdarbi</t>
  </si>
  <si>
    <t>Ietves būvdarbi</t>
  </si>
  <si>
    <t>Ielas būvdarbi</t>
  </si>
  <si>
    <t>Gāzesvada būvdarbi</t>
  </si>
  <si>
    <t>Elektroapgādes tīklu būvdarbi</t>
  </si>
  <si>
    <t>Dzelzceļa pārbrauktuves būvdarbi</t>
  </si>
  <si>
    <t>Caurtekas būvdarbi</t>
  </si>
  <si>
    <t>Bērnu rotaļu ierīču būvdarbi</t>
  </si>
  <si>
    <t>Apgaismojuma tīklu būvdarbi</t>
  </si>
  <si>
    <t>Citi būvdarbi</t>
  </si>
  <si>
    <r>
      <t xml:space="preserve"> IELAS ELEMENTA 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</si>
  <si>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r>
      <t>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</si>
  <si>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t>(Aizpildīt nepieciešamo. Neplānotu avārijas darbu gadījumā aizpildīt nav nepieciešams)</t>
  </si>
  <si>
    <t>Kopā:</t>
  </si>
  <si>
    <t>Rakšanas darbu ilgums (dienas)</t>
  </si>
  <si>
    <t>Darbu veicējs</t>
  </si>
  <si>
    <t>Darbu veikšanas iela</t>
  </si>
  <si>
    <t>Vai darbi tiek veikti  kultūras pieminekļu aizsardzības zonā (kultūras pieminekļu teritorijā vai to aizsardzības zonās)</t>
  </si>
  <si>
    <t>Veicamo darbu apjoms pašvaldības īpašumā</t>
  </si>
  <si>
    <t>A</t>
  </si>
  <si>
    <t>Lielā iela</t>
  </si>
  <si>
    <t>Rīgas iela</t>
  </si>
  <si>
    <t>Loka maģistrāle</t>
  </si>
  <si>
    <t>B</t>
  </si>
  <si>
    <t>Raiņa iela</t>
  </si>
  <si>
    <t>Pulkveža Oskara Kalpaka iela</t>
  </si>
  <si>
    <t>Mātera iela</t>
  </si>
  <si>
    <t>Akadēmijas iela</t>
  </si>
  <si>
    <t>Zemgales prospekts</t>
  </si>
  <si>
    <t>C</t>
  </si>
  <si>
    <t>Sarmas iela</t>
  </si>
  <si>
    <t>Krišjāņa Barona iela</t>
  </si>
  <si>
    <t>Ūdensvada iela</t>
  </si>
  <si>
    <t>D</t>
  </si>
  <si>
    <t>eiro/ dienā</t>
  </si>
  <si>
    <r>
      <rPr>
        <b/>
        <sz val="20"/>
        <rFont val="Times New Roman"/>
        <family val="1"/>
      </rPr>
      <t>IESNIEGUMS</t>
    </r>
    <r>
      <rPr>
        <b/>
        <sz val="20"/>
        <color rgb="FFFF0000"/>
        <rFont val="Times New Roman"/>
        <family val="1"/>
      </rPr>
      <t xml:space="preserve"> </t>
    </r>
    <r>
      <rPr>
        <b/>
        <sz val="20"/>
        <rFont val="Times New Roman"/>
        <family val="1"/>
      </rPr>
      <t>par ielas aizņemšanu</t>
    </r>
  </si>
  <si>
    <t>1. līnijas posms no Dobeles šosejas līdz Ganību ielai</t>
  </si>
  <si>
    <t>1. līnijas posms no Ganību ielas līdz Meiju ceļam</t>
  </si>
  <si>
    <t>Ābelītes iela</t>
  </si>
  <si>
    <t>Ābeļu iela</t>
  </si>
  <si>
    <t>Agroķīmiķu iela</t>
  </si>
  <si>
    <t>Aizsargu iela</t>
  </si>
  <si>
    <t>Aizsargu ielas satiksmes rotācijas aplis</t>
  </si>
  <si>
    <t>Akāciju iela</t>
  </si>
  <si>
    <t>Akmeņu ielas posms no Imantas ielas līdz Kronvalda ielai</t>
  </si>
  <si>
    <t>Akmeņu ielas posms no Brīvības bulvāra līdz Imantas ielai</t>
  </si>
  <si>
    <t>Aku ceļš</t>
  </si>
  <si>
    <t>Alkšņu iela</t>
  </si>
  <si>
    <t>Amatu iela</t>
  </si>
  <si>
    <t>Apiņu iela</t>
  </si>
  <si>
    <t>Apoga iela</t>
  </si>
  <si>
    <t>Apšu iela</t>
  </si>
  <si>
    <t>Āraišu iela</t>
  </si>
  <si>
    <t>Arāju iela</t>
  </si>
  <si>
    <t>Aroniju iela</t>
  </si>
  <si>
    <t>Asnu iela</t>
  </si>
  <si>
    <t>Aspazijas iela</t>
  </si>
  <si>
    <t>Asteru iela</t>
  </si>
  <si>
    <t>Atmodas ielas posms no Dambja ielas līdz Dobeles šosejai</t>
  </si>
  <si>
    <t>Atmodas ielas posms no Ganību ielas līdz Ganību ielai Nr.66</t>
  </si>
  <si>
    <t>Atmodas ielas posms no Ganību ielas Nr.66 līdz Meiju ceļam</t>
  </si>
  <si>
    <t>Atpūtas iela</t>
  </si>
  <si>
    <t>Audēju iela</t>
  </si>
  <si>
    <t>Augļudārzu iela</t>
  </si>
  <si>
    <t>Augstkalnes iela</t>
  </si>
  <si>
    <t>Augusta iela</t>
  </si>
  <si>
    <t>Ausekļa iela</t>
  </si>
  <si>
    <t>Ausmas iela</t>
  </si>
  <si>
    <t>Austrumu iela</t>
  </si>
  <si>
    <t>Aveņu iela</t>
  </si>
  <si>
    <t>Aviācijas ielas posms no Cukura ielas līdz Garozas ielai</t>
  </si>
  <si>
    <t>Aviācijas ielas posms no Garozas ielas līdz Loka maģistrālei</t>
  </si>
  <si>
    <t>Avotu iela</t>
  </si>
  <si>
    <t>Baldones iela</t>
  </si>
  <si>
    <t>Baložu iela</t>
  </si>
  <si>
    <t>Bāra ceļš</t>
  </si>
  <si>
    <t>Baraviku iela</t>
  </si>
  <si>
    <t>Bauskas ielas posms no Lapu ielas līdz Miera ielai</t>
  </si>
  <si>
    <t>Bauskas ielas posms no Miera ielas līdz Bauskas ielai 19</t>
  </si>
  <si>
    <t>Bauskas ielas posms no Bauskas ielas 19 līdz Valsts reģionālajam autoceļam P94</t>
  </si>
  <si>
    <t>Bebru ceļa posms no Dambja ielas līdz Dūņu ielai</t>
  </si>
  <si>
    <t>Bebru ceļa posms no Dūņu ielas līdz Smilgu ielai</t>
  </si>
  <si>
    <t>Bebru ceļa posms no Smilgu ielas līdz Dambja ielai</t>
  </si>
  <si>
    <t>Bērzaines iela</t>
  </si>
  <si>
    <t>Bērzu ceļa posms no Vecā ceļa līdz Loka maģistrālei</t>
  </si>
  <si>
    <t>Bērzu ceļa asfaltētais posms no Loka maģistrāles līdz Bērzu ceļam Nr.46</t>
  </si>
  <si>
    <t>Bērzu ceļa posms no Bērzu ceļa Nr.46 līdz Klijēnu ceļam</t>
  </si>
  <si>
    <t>Biešu iela</t>
  </si>
  <si>
    <t>Birzes iela</t>
  </si>
  <si>
    <t>Bišu iela</t>
  </si>
  <si>
    <t>Blaumaņa iela</t>
  </si>
  <si>
    <t>Blāzmas iela</t>
  </si>
  <si>
    <t>Briežu iela</t>
  </si>
  <si>
    <t>Brigaderes iela</t>
  </si>
  <si>
    <t>Brīvības bulvāris</t>
  </si>
  <si>
    <t>Bruģa iela</t>
  </si>
  <si>
    <t>Brūkleņu iela</t>
  </si>
  <si>
    <t>Bumbieru ceļš</t>
  </si>
  <si>
    <t>Būriņu ceļa posms no Baložu ielas līdz Zemgaļu ielai</t>
  </si>
  <si>
    <t>Būriņu ceļa posms no Sniega ielas līdz Bāra ceļam</t>
  </si>
  <si>
    <t>Celtnieku ielas posms no Satiksmes ielas līdz Traktoristu ielai</t>
  </si>
  <si>
    <t>Celtnieku ielas posms no Traktoristu ielas līdz Vasaras ielai</t>
  </si>
  <si>
    <t>Cepļu iela</t>
  </si>
  <si>
    <t>Ceriņu iela</t>
  </si>
  <si>
    <t>Ciedru iela</t>
  </si>
  <si>
    <t>Ciema iela</t>
  </si>
  <si>
    <t>Cīruļu iela</t>
  </si>
  <si>
    <t>Cukura iela</t>
  </si>
  <si>
    <t>Čiekuru iela</t>
  </si>
  <si>
    <t>Dainas iela</t>
  </si>
  <si>
    <t>Dalbes iela</t>
  </si>
  <si>
    <t>Dambja ielas posms no Lielās ielas līdz Sarmas ielai</t>
  </si>
  <si>
    <t>Dambja ielas posms no Sarmas ielas līdz Mazajam ceļam</t>
  </si>
  <si>
    <t>Dambja ielas posms no Bebru ceļa līdz Atmodas ielai</t>
  </si>
  <si>
    <t>Dambja ielas posms no Atmodas ielas līdz Kārklu ielai</t>
  </si>
  <si>
    <t>Dārza iela</t>
  </si>
  <si>
    <t>Dārzkopju iela</t>
  </si>
  <si>
    <t>Dīķa iela</t>
  </si>
  <si>
    <t>Dobeles iela</t>
  </si>
  <si>
    <t>Dobeles šoseja</t>
  </si>
  <si>
    <t>Draudzības iela</t>
  </si>
  <si>
    <t>Driksas ielas posms no Pasta ielas līdz Katoļu ielai</t>
  </si>
  <si>
    <t>Driksas ielas posms no Katoļu ielas līdz Akadēmijas ielai</t>
  </si>
  <si>
    <t>Driksas ielas posms no Akadēmijas ielas līdz Jāņa Čakstes bulvārim 7</t>
  </si>
  <si>
    <t>Druvienas iela</t>
  </si>
  <si>
    <t>Druvu iela</t>
  </si>
  <si>
    <t>Dūņu iela</t>
  </si>
  <si>
    <t>Dzelzceļnieku iela</t>
  </si>
  <si>
    <t>Dzērveņu iela</t>
  </si>
  <si>
    <t>Dzērves iela</t>
  </si>
  <si>
    <t>Egas ielas posms no Dambja ielas līdz Maija ielai</t>
  </si>
  <si>
    <t>Egas ielas posms no Maija ielas līdz Sakņudārza ielai</t>
  </si>
  <si>
    <t>Egļu iela</t>
  </si>
  <si>
    <t>Elejas iela</t>
  </si>
  <si>
    <t>Elektrības iela</t>
  </si>
  <si>
    <t>Emburgas iela</t>
  </si>
  <si>
    <t>Emīla Melngaiļa  iela</t>
  </si>
  <si>
    <t>Ērgļu iela</t>
  </si>
  <si>
    <t>Filozofu ielas posms no Raiņa ielas līdz Rūpniecības ielai</t>
  </si>
  <si>
    <t>Filozofu ielas posms no Rūpniecības ielas līdz Dambja ielai</t>
  </si>
  <si>
    <t>Floras iela</t>
  </si>
  <si>
    <t>Gaismas iela</t>
  </si>
  <si>
    <t>Ganību ielas posms no Dobeles ielas līdz Kazarmes ielai</t>
  </si>
  <si>
    <t>Ganību ielas posms no Satiksmes ielas līdz 1.līnijai</t>
  </si>
  <si>
    <t>Ganību ielas posms no 1.līnijas līdz 2.līnijai</t>
  </si>
  <si>
    <t>Gārņu iela</t>
  </si>
  <si>
    <t>Gala iela</t>
  </si>
  <si>
    <t>Garozas ielas posms no Prohorova ielas līdz Jelgavas pilsētas robežai</t>
  </si>
  <si>
    <t>Gatves iela</t>
  </si>
  <si>
    <t>Gobu ceļš</t>
  </si>
  <si>
    <t>Graudu iela</t>
  </si>
  <si>
    <t>Griezes iela</t>
  </si>
  <si>
    <t>Grīvas iela</t>
  </si>
  <si>
    <t>Gulbju iela</t>
  </si>
  <si>
    <t>Gundegas iela</t>
  </si>
  <si>
    <t>Iecavas iela</t>
  </si>
  <si>
    <t>Ielejas iela</t>
  </si>
  <si>
    <t>Ievu iela</t>
  </si>
  <si>
    <t>Imantas iela</t>
  </si>
  <si>
    <t>Indrānu iela</t>
  </si>
  <si>
    <t>Indras iela</t>
  </si>
  <si>
    <t>Institūta iela</t>
  </si>
  <si>
    <t>Īsā iela</t>
  </si>
  <si>
    <t>Īves iela</t>
  </si>
  <si>
    <t>Izstādes iela</t>
  </si>
  <si>
    <t>Jāņa Asara iela</t>
  </si>
  <si>
    <t>Jāņa Čakstes bulvāra posms no Raiņa ielas līdz Lielajai ielai</t>
  </si>
  <si>
    <t>Jāņa Čakstes bulvāra posms no Lielās ielas līdz Ausekļa ielai</t>
  </si>
  <si>
    <t>Jāņa ielas posms no Mātera ielas līdz Pasta ielai</t>
  </si>
  <si>
    <t>Jāņa ielas posms no Pasta ielas līdz Zemgales prospektam</t>
  </si>
  <si>
    <t>Jasmīnu iela</t>
  </si>
  <si>
    <t>Jaunais ceļš</t>
  </si>
  <si>
    <t>Jēkaba ielas posms no Raiņa ielas līdz Pavasara ielai</t>
  </si>
  <si>
    <t>Jēkaba ielas posms no Pavasara ielas līdz Zirgu ielai</t>
  </si>
  <si>
    <t>Kadiķu ceļš</t>
  </si>
  <si>
    <t>Kaimiņu iela</t>
  </si>
  <si>
    <t>Kalmju iela</t>
  </si>
  <si>
    <t>Kalna iela</t>
  </si>
  <si>
    <t>Kalnciema ceļš no Vecā ceļa līdz pilsētas administratīvajai robežai</t>
  </si>
  <si>
    <t xml:space="preserve">Kalnciema ceļš no Rīgas ielas līdz Vecajam ceļam </t>
  </si>
  <si>
    <t>Kameņu iela</t>
  </si>
  <si>
    <t>Kārļa iela</t>
  </si>
  <si>
    <t>Kārļa Praula iela</t>
  </si>
  <si>
    <t>Kārniņu ceļš</t>
  </si>
  <si>
    <t>Kastaņu iela</t>
  </si>
  <si>
    <t>Katoļu iela</t>
  </si>
  <si>
    <t>Kazarmes iela</t>
  </si>
  <si>
    <t>Keramiķu iela</t>
  </si>
  <si>
    <t xml:space="preserve">Klijēnu ceļa asfaltētais posms no Kalnciema ceļa līdz Klijēnu ceļam Nr.5 </t>
  </si>
  <si>
    <t>Klijēnu ceļa asfaltētais posms starp Veco ceļu un Rīgas ielu</t>
  </si>
  <si>
    <t>Klijēnu ceļa posms no Klijēnu ceļa Nr.6 līdz asfaltētajam posmam pēc Vecā ceļa un pēc asfaltētā posma līdz Rīgas ielai</t>
  </si>
  <si>
    <t>Klusā iela</t>
  </si>
  <si>
    <t>Kļavu ceļš</t>
  </si>
  <si>
    <t>Kļavu ielas posms no Tērvetes ielas līdz Emīla Dārziņa ielai</t>
  </si>
  <si>
    <t>Kļavu ielas posms Emīla Dārziņa ielas līdz Filozofu ielai</t>
  </si>
  <si>
    <t>Kooperatīva iela</t>
  </si>
  <si>
    <t>Krasta iela</t>
  </si>
  <si>
    <t>Krastmalas iela</t>
  </si>
  <si>
    <t>Kreimeņu iela</t>
  </si>
  <si>
    <t>Kristapa Helmaņa iela</t>
  </si>
  <si>
    <t>Kronvalda ielas posms no Izstādes ielas līdz Imantas ielai</t>
  </si>
  <si>
    <t>Kronvalda ielas posms no Imantas ielas līdz Pumpura ielai</t>
  </si>
  <si>
    <t>Kūliņu ceļš</t>
  </si>
  <si>
    <t>Kungu iela</t>
  </si>
  <si>
    <t>Ķeguma iela</t>
  </si>
  <si>
    <t>Ķiršu ceļš</t>
  </si>
  <si>
    <t>Lāčplēša ielas posms no Aviācijas ielas līdz Kronvalda ielai</t>
  </si>
  <si>
    <t>Lāčplēša ielas posms no Kronvalda ielas līdz Rīgas ielai</t>
  </si>
  <si>
    <t>Laimas iela</t>
  </si>
  <si>
    <t>Laipu iela</t>
  </si>
  <si>
    <t>Lakstīgalu iela</t>
  </si>
  <si>
    <t>Langervaldes iela</t>
  </si>
  <si>
    <t>Lapskalna ielas posms no Blaumaņa ielas līdz Zvejnieku ielai</t>
  </si>
  <si>
    <t>Lapskalna ielas posms no Zvejnieku ielas līdz Slokas ielai</t>
  </si>
  <si>
    <t>Lapu iela</t>
  </si>
  <si>
    <t>Lauksaimnieku iela</t>
  </si>
  <si>
    <t>Lauku iela</t>
  </si>
  <si>
    <t>Lazdu iela</t>
  </si>
  <si>
    <t>Lediņu ceļš</t>
  </si>
  <si>
    <t>Līču iela</t>
  </si>
  <si>
    <t xml:space="preserve">Lidotāju ielas posms no Ganību ielas līdz Vasaras ielai </t>
  </si>
  <si>
    <t>Lidotāju ielas posms no Vasaras ielas līdz Traktoristu ielai</t>
  </si>
  <si>
    <t>Līduma iela</t>
  </si>
  <si>
    <t>Lieknes ceļš</t>
  </si>
  <si>
    <t>Lielupes iela</t>
  </si>
  <si>
    <t>Liepājas iela</t>
  </si>
  <si>
    <t>Liepu iela</t>
  </si>
  <si>
    <t>Liesmas iela</t>
  </si>
  <si>
    <t>Lietuvas šosejas posms no Pasta ielas līdz Miera ielai</t>
  </si>
  <si>
    <t>Lietuvas šosejas posms no Miera ielas līdz pilsētas administratīvajai robežai</t>
  </si>
  <si>
    <t>Līgas iela</t>
  </si>
  <si>
    <t>Līgotāju iela</t>
  </si>
  <si>
    <t>Linu iela</t>
  </si>
  <si>
    <t>Loka iela</t>
  </si>
  <si>
    <t>Madaru iela</t>
  </si>
  <si>
    <t>Maija iela</t>
  </si>
  <si>
    <t>Malienas iela</t>
  </si>
  <si>
    <t>Malkas ceļš</t>
  </si>
  <si>
    <t>Māras iela</t>
  </si>
  <si>
    <t>Mārtiņa iela</t>
  </si>
  <si>
    <t>Mazā Dambja iela</t>
  </si>
  <si>
    <t>Mazā Viršu iela</t>
  </si>
  <si>
    <t>Mazais ceļš no Sakņudārza ielas līdz Mazajam ceļam 9B</t>
  </si>
  <si>
    <t>Mazais ceļš no Mazā ceļa 9B līdz Dambja ielai</t>
  </si>
  <si>
    <t>Mednieku iela</t>
  </si>
  <si>
    <t>Medus iela</t>
  </si>
  <si>
    <t>Meiju ceļš</t>
  </si>
  <si>
    <t>Meldru ceļš</t>
  </si>
  <si>
    <t>Melleņu iela</t>
  </si>
  <si>
    <t>Mētru iela</t>
  </si>
  <si>
    <t>Meža ceļa posms no 3.līnijas līdz Šūmaņu ceļam</t>
  </si>
  <si>
    <t>Meža ceļa posms no 4.līnijas līdz Gobu ceļam</t>
  </si>
  <si>
    <t>Meža ceļa posms no 4.līnijas līdz Šūmaņu ceļam</t>
  </si>
  <si>
    <t>Mežmalas iela</t>
  </si>
  <si>
    <t>Nākotnes iela</t>
  </si>
  <si>
    <t>Namdaru iela</t>
  </si>
  <si>
    <t>Nameja ielas posms no 1.līnijas līdz Nameja ielai 1A</t>
  </si>
  <si>
    <t>Nameja ielas posms no Nameja ielas 1A līdz Nameja ielai 6</t>
  </si>
  <si>
    <t>Nameja ielas posms no Nameja ielas 6 līdz 4.līnijai</t>
  </si>
  <si>
    <t>Neretas iela</t>
  </si>
  <si>
    <t>Niedru iela</t>
  </si>
  <si>
    <t>Nomales iela</t>
  </si>
  <si>
    <t>Olaines iela</t>
  </si>
  <si>
    <t>Oļu iela</t>
  </si>
  <si>
    <t>Ošu ceļš</t>
  </si>
  <si>
    <t>Ozolu ceļš</t>
  </si>
  <si>
    <t>Paceplīšu ela</t>
  </si>
  <si>
    <t>Palejas iela</t>
  </si>
  <si>
    <t>Palīdzības iela</t>
  </si>
  <si>
    <t>Palienas iela</t>
  </si>
  <si>
    <t>Palu iela</t>
  </si>
  <si>
    <t>Pambakaru ceļš</t>
  </si>
  <si>
    <t>Papardes iela</t>
  </si>
  <si>
    <t>Parka ielas posms no Garozas ielas līdz Rasas ielai</t>
  </si>
  <si>
    <t xml:space="preserve">Parka ielas posms no Rasas ielas līdz Jaunajam ceļam </t>
  </si>
  <si>
    <t>Pārmiju iela</t>
  </si>
  <si>
    <t>Pārslu iela</t>
  </si>
  <si>
    <t>Pasta ielas posms no Dobeles ielas līdz Sudraba Edžus ielai</t>
  </si>
  <si>
    <t>Pasta ielas posms no Sudraba Edžus ielas līdz Lietuvas šosejai</t>
  </si>
  <si>
    <t>Paula Lejiņa iela</t>
  </si>
  <si>
    <t>Pavasara iela</t>
  </si>
  <si>
    <t>Peldu iela</t>
  </si>
  <si>
    <t>Pērnavas iela</t>
  </si>
  <si>
    <t>Pētera iela</t>
  </si>
  <si>
    <t>Pīlādžu iela</t>
  </si>
  <si>
    <t>Pionieru ielas posms no Ganību ielas līdz Namdaru ielai</t>
  </si>
  <si>
    <t xml:space="preserve">Pionieru ielas posms no Namdaru ielas līdz Meiju ceļam </t>
  </si>
  <si>
    <t>Platones iela</t>
  </si>
  <si>
    <t>Plostu  iela</t>
  </si>
  <si>
    <t>Pludmales iela</t>
  </si>
  <si>
    <t>Plūmju iela</t>
  </si>
  <si>
    <t>Pļavu iela</t>
  </si>
  <si>
    <t>Pogu lauku ceļš</t>
  </si>
  <si>
    <t>Priežu iela</t>
  </si>
  <si>
    <t>Prohorova iela</t>
  </si>
  <si>
    <t>Puķu iela</t>
  </si>
  <si>
    <t>Pūpolu iela</t>
  </si>
  <si>
    <t>Pureņu iela</t>
  </si>
  <si>
    <t>Putnu iela</t>
  </si>
  <si>
    <t>Rasas iela</t>
  </si>
  <si>
    <t>Riekstu ceļš</t>
  </si>
  <si>
    <t>Riņķa iela</t>
  </si>
  <si>
    <t>Rītausmas iela</t>
  </si>
  <si>
    <t>Robežu iela</t>
  </si>
  <si>
    <t>Rogu ceļš</t>
  </si>
  <si>
    <t>Romas ielas posms no Miera ielas līdz Turaidas ielai</t>
  </si>
  <si>
    <t>Romas ielas posms no Turaidas ielas līdz Jelgavas pilsētas robežai</t>
  </si>
  <si>
    <t>Rosmes iela</t>
  </si>
  <si>
    <t>Rožu iela</t>
  </si>
  <si>
    <t>Rubeņu ceļa posms no Garozas ielas līdz Loka maģistrālei</t>
  </si>
  <si>
    <t>Rubeņu ceļa posms no Garozas ielas līdz Neretas ielai</t>
  </si>
  <si>
    <t>Rudens iela</t>
  </si>
  <si>
    <t>Rudzu iela</t>
  </si>
  <si>
    <t>Ruļļu iela</t>
  </si>
  <si>
    <t>Rūpniecības iela</t>
  </si>
  <si>
    <t>Sakarnieku iela</t>
  </si>
  <si>
    <t>Sakņudārza iela</t>
  </si>
  <si>
    <t>Saldus iela</t>
  </si>
  <si>
    <t>Salnas ielas posms no Tērvetes ielas līdz Ruļļu ielai</t>
  </si>
  <si>
    <t>Salnas ielas posms no Ruļļu ielas līdz Platones ielai</t>
  </si>
  <si>
    <t>Sapņu iela</t>
  </si>
  <si>
    <t>Sargu iela</t>
  </si>
  <si>
    <t>Satiksmes ielas posms no Dobeles šosejas līdz Ganību ielai</t>
  </si>
  <si>
    <t>Satiksmes ielas posms no Ganību ielas līdz Meiju ceļam</t>
  </si>
  <si>
    <t>Saulaines iela</t>
  </si>
  <si>
    <t>Saules iela</t>
  </si>
  <si>
    <t>Saulgriežu iela</t>
  </si>
  <si>
    <t>Saulītes iela</t>
  </si>
  <si>
    <t>Savienības iela</t>
  </si>
  <si>
    <t>Senču iela</t>
  </si>
  <si>
    <t>Siena ceļš</t>
  </si>
  <si>
    <t>Sieramuižas iela</t>
  </si>
  <si>
    <t>Sila iela</t>
  </si>
  <si>
    <t>Skautu iela</t>
  </si>
  <si>
    <t>Skolotāju iela</t>
  </si>
  <si>
    <t>Skuju iela</t>
  </si>
  <si>
    <t>Sliežu iela</t>
  </si>
  <si>
    <t>Slokas iela</t>
  </si>
  <si>
    <t>Smilgu iela</t>
  </si>
  <si>
    <t>Smilšu iela</t>
  </si>
  <si>
    <t>Smiltnieku iela</t>
  </si>
  <si>
    <t>Sniedzes iela</t>
  </si>
  <si>
    <t>Sniega iela</t>
  </si>
  <si>
    <t>Spāru ielas posms no Gatves ielas 5 līdz Gatves ielai 15</t>
  </si>
  <si>
    <t>Spāru ielas posms no Gatves ielas līdz Spāru ielai 62</t>
  </si>
  <si>
    <t>Spāru ielas posms no Spāru ielas 62 līdz Spāru ielai 64</t>
  </si>
  <si>
    <t>Sporta iela</t>
  </si>
  <si>
    <t>Sprīdīšu iela</t>
  </si>
  <si>
    <t>Sprieguma iela</t>
  </si>
  <si>
    <t>Stacijas ielas posms no Pulkveža Oskara Kalpaka ielas līdz Pasta ielai</t>
  </si>
  <si>
    <t>Stacijas ielas posms no Pasta ielas līdz Zemgales prospektam</t>
  </si>
  <si>
    <t>Stadiona ielas posms no Vecā ceļa līdz Robežu ielai</t>
  </si>
  <si>
    <t>Stadiona ielas posms no Robežu ielas līdz Stadiona ielai 51</t>
  </si>
  <si>
    <t>Staļģenes ielas posms no Bauskas ielas līdz Vīksnas ielai</t>
  </si>
  <si>
    <t>Staļģenes ielas posms no Vīksnas ielas līdz Kārniņu ceļam</t>
  </si>
  <si>
    <t>Staļģenes ielas posms no Kārniņu ceļa līdz Staļģenes ielai 73</t>
  </si>
  <si>
    <t>Stārķu iela</t>
  </si>
  <si>
    <t>Stiebru iela</t>
  </si>
  <si>
    <t>Straumes iela</t>
  </si>
  <si>
    <t>Strautnieku iela</t>
  </si>
  <si>
    <t>Strautu ceļš</t>
  </si>
  <si>
    <t>Strazdu ielas posms no Rīgas ielas līdz Kronvalda ielai</t>
  </si>
  <si>
    <t>Strazdu ielas posms no Rīgas ielas līdz Vecajam ceļam</t>
  </si>
  <si>
    <t>Stūrīša iela</t>
  </si>
  <si>
    <t>Sudrabu Edžus iela</t>
  </si>
  <si>
    <t>Sūnu iela</t>
  </si>
  <si>
    <t>Svētes ielas posms no Sakņudārza ielas līdz Pulkveža Oskara Kalpaka ielai</t>
  </si>
  <si>
    <t>Svētes ielas posms no Pulkveža Oskara Kalpaka ielas līdz Pasta ielai</t>
  </si>
  <si>
    <t>Šķūņu iela</t>
  </si>
  <si>
    <t>Šūmaņu ceļš</t>
  </si>
  <si>
    <t>Teodora Grothusa iela</t>
  </si>
  <si>
    <t>Tērvetes ielas posms no Raiņa ielas līdz Rūpniecības ielai</t>
  </si>
  <si>
    <t>Tērvetes ielas posms no Rūpniecības ielas līdz Jelgavas pilsētas robežai</t>
  </si>
  <si>
    <t>Tīreļa iela</t>
  </si>
  <si>
    <t>Traktoristu iela</t>
  </si>
  <si>
    <t>Tukuma iela</t>
  </si>
  <si>
    <t>Tulpju iela</t>
  </si>
  <si>
    <t>Turaidas iela</t>
  </si>
  <si>
    <t>Ūdens iela</t>
  </si>
  <si>
    <t>Upeņu iela</t>
  </si>
  <si>
    <t>Upes ceļš</t>
  </si>
  <si>
    <t>Upes iela</t>
  </si>
  <si>
    <t>Upes ielas asfaltētais posms pie krustojuma ar Neretas ielu</t>
  </si>
  <si>
    <t>Uzvaras ielas posms no Lielās ielas līdz Dobeles ielai</t>
  </si>
  <si>
    <t>Uzvaras ielas posms no Dobeles ielas līdz Lapskalna ielai</t>
  </si>
  <si>
    <t>Uzvaras ielas posms no Lapskalna ielas līdz Slokas ielai</t>
  </si>
  <si>
    <t>Vaivaru iela</t>
  </si>
  <si>
    <t>Valgundes iela</t>
  </si>
  <si>
    <t>Vālodzes iela</t>
  </si>
  <si>
    <t>Vaļņu iela</t>
  </si>
  <si>
    <t>Vangaļu ceļš</t>
  </si>
  <si>
    <t>Vasaras iela</t>
  </si>
  <si>
    <t>Vasarnieku iela</t>
  </si>
  <si>
    <t>Vecā ceļa posms no Kalnciema ceļa līdz Institūta ielai</t>
  </si>
  <si>
    <t>Vecā ceļa posms no Institūta ielai līdz Pērnavas ielai</t>
  </si>
  <si>
    <t>Vecā ceļa posms no Loka maģistrāles līdz Klijēnu ceļam</t>
  </si>
  <si>
    <t>Veco Strēlnieku iela</t>
  </si>
  <si>
    <t>Vecpilsētas iela</t>
  </si>
  <si>
    <t>Vēja ceļš</t>
  </si>
  <si>
    <t>Veldzes iela</t>
  </si>
  <si>
    <t>Veselības iela</t>
  </si>
  <si>
    <t>Vēsmas iela</t>
  </si>
  <si>
    <t>Vētras iela</t>
  </si>
  <si>
    <t>Vidus iela</t>
  </si>
  <si>
    <t>Viestura ielas posms no Dobeles ielas līdz Ausekļa ielai</t>
  </si>
  <si>
    <t>Viestura ielas posms no Ausekļa ielas līdz Kazarmes ielai</t>
  </si>
  <si>
    <t>Vīksnas iela</t>
  </si>
  <si>
    <t>Viktorijas iela</t>
  </si>
  <si>
    <t>Vilces iela</t>
  </si>
  <si>
    <t>Viršu iela</t>
  </si>
  <si>
    <t>Viskaļu ielas posms no Ruļļu ielas līdz Lietuvas šosejai</t>
  </si>
  <si>
    <t>Viskaļu ielas posms no Ruļļu ielas līdz Viskaļu ielai 139</t>
  </si>
  <si>
    <t>Vītolu ceļš</t>
  </si>
  <si>
    <t>Vizbuļu iela</t>
  </si>
  <si>
    <t>Zālītes iela</t>
  </si>
  <si>
    <t>Zaļā iela</t>
  </si>
  <si>
    <t>Zaļumu iela</t>
  </si>
  <si>
    <t>Zanderu ceļš</t>
  </si>
  <si>
    <t>Zemeņu ielas atzars pa kreisi no Miera ielas (nr.8-12)</t>
  </si>
  <si>
    <t>Zemgaļu iela</t>
  </si>
  <si>
    <t>Zemītes 1.līnija</t>
  </si>
  <si>
    <t>Zemītes 2.līnija</t>
  </si>
  <si>
    <t>Zemītes iela</t>
  </si>
  <si>
    <t>Ziediņu ceļš</t>
  </si>
  <si>
    <t>Ziedoņa iela</t>
  </si>
  <si>
    <t>Ziedu iela</t>
  </si>
  <si>
    <t>Zileņu iela</t>
  </si>
  <si>
    <t>Zīles ceļš</t>
  </si>
  <si>
    <t>Zirgu ielas posms no Pasta ielas līdz Mātera ielai</t>
  </si>
  <si>
    <t>Zirgu ielas posms no Mātera ielas līdz Tērvetes ielai</t>
  </si>
  <si>
    <t>Zirgu ielas posms no Tērvetes ielas līdz Smilšu ielai</t>
  </si>
  <si>
    <t>Zirņu iela</t>
  </si>
  <si>
    <t>Zvaigžņu iela</t>
  </si>
  <si>
    <t>Zvanu iela</t>
  </si>
  <si>
    <t>Zvejnieku iela</t>
  </si>
  <si>
    <t>Žagaru ceļš</t>
  </si>
  <si>
    <t>Gads</t>
  </si>
  <si>
    <t>Gadi</t>
  </si>
  <si>
    <t>Koef.</t>
  </si>
  <si>
    <t>eiro/dienā ar koef.</t>
  </si>
  <si>
    <t>Klase</t>
  </si>
  <si>
    <t>PVN maksātāja Nr.</t>
  </si>
  <si>
    <t>bankas nosaukums</t>
  </si>
  <si>
    <t>bankas konta Nr.</t>
  </si>
  <si>
    <t>amats</t>
  </si>
  <si>
    <t>kontakttālrunis</t>
  </si>
  <si>
    <t>e-pasts</t>
  </si>
  <si>
    <t>vārds, uzvārds</t>
  </si>
  <si>
    <r>
      <t xml:space="preserve">vārds, uzvārds
</t>
    </r>
    <r>
      <rPr>
        <i/>
        <sz val="12"/>
        <color rgb="FF000000"/>
        <rFont val="Times New Roman"/>
        <family val="1"/>
      </rPr>
      <t>nosaukums</t>
    </r>
  </si>
  <si>
    <t>Fiziska persona
Juridiska persona</t>
  </si>
  <si>
    <t>(datums)</t>
  </si>
  <si>
    <t>Precizējums 
(posma nosaukums, ielas adrese u.c.)</t>
  </si>
  <si>
    <t>Piezīmes:</t>
  </si>
  <si>
    <r>
      <rPr>
        <i/>
        <vertAlign val="superscript"/>
        <sz val="9"/>
        <rFont val="Times New Roman"/>
        <family val="1"/>
        <charset val="186"/>
      </rPr>
      <t>1</t>
    </r>
    <r>
      <rPr>
        <i/>
        <sz val="9"/>
        <rFont val="Times New Roman"/>
        <family val="1"/>
      </rPr>
      <t xml:space="preserve"> - aizpilda gadījos, ja paredzēti atvieglojumi personai ar invaliditāti.</t>
    </r>
  </si>
  <si>
    <r>
      <t>personas kods</t>
    </r>
    <r>
      <rPr>
        <i/>
        <vertAlign val="superscript"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 xml:space="preserve">
vienotais reģistrācijas Nr., juridiskā adrese</t>
    </r>
  </si>
  <si>
    <r>
      <t>Atvieglojumi</t>
    </r>
    <r>
      <rPr>
        <vertAlign val="superscript"/>
        <sz val="14"/>
        <color theme="1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</si>
  <si>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no maksas atbrīvoti valsts vai pašvaldības institūcija vai kapitālsabiedrība, kurā attiecīgi valsts vai pašvaldība ir 100 % kapitāldaļu turētāja, vai persona, kurai deleģēta valsts vai pašvaldības pārvaldes uzdevumu pildīšana, vai fiziska persona, kurai noteikta I vai II invaliditātes grupa.</t>
    </r>
  </si>
  <si>
    <r>
      <t>vārds, uzvārds, paraksts</t>
    </r>
    <r>
      <rPr>
        <vertAlign val="superscript"/>
        <sz val="12"/>
        <rFont val="Times New Roman"/>
        <family val="1"/>
      </rPr>
      <t>3</t>
    </r>
  </si>
  <si>
    <r>
      <rPr>
        <i/>
        <vertAlign val="superscript"/>
        <sz val="9"/>
        <rFont val="Times New Roman"/>
        <family val="1"/>
        <charset val="186"/>
      </rPr>
      <t xml:space="preserve">3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</si>
  <si>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t>Zemeņu ielas posms no Graudu ielas līdz Romas ielai</t>
  </si>
  <si>
    <t>Zemeņu ielas posms no Miera ielas līdz Zemeņu ielai 2J</t>
  </si>
  <si>
    <t>juridiskās personas nosaukums/vārds, uzvārds</t>
  </si>
  <si>
    <t>vienotais reģistrācijas Nr./personas kods</t>
  </si>
  <si>
    <t>juridiskā adrese/deklarētā adrese</t>
  </si>
  <si>
    <t>Apliecinājuma karte Nr.</t>
  </si>
  <si>
    <t>Būvatļauja Nr.</t>
  </si>
  <si>
    <t>Paskaidrojuma raksts Nr.</t>
  </si>
  <si>
    <t>Plānotā nomas maksa, euro bez PVN</t>
  </si>
  <si>
    <t>Plānotā nomas maksa, euro ar PVN</t>
  </si>
  <si>
    <t>Plānotā nomas maksa, euro PVN 21%</t>
  </si>
  <si>
    <t>KOPĀ (bez PVN)</t>
  </si>
  <si>
    <t>Vircavas iela</t>
  </si>
  <si>
    <t>Atbildīgā persona par darbu izpildi</t>
  </si>
  <si>
    <t>Paziņojums par būvniecību (vai BIS lietas Nr.)</t>
  </si>
  <si>
    <t>2. līnijas posms no Dobeles šosejas līdz Nameja ielai</t>
  </si>
  <si>
    <t>2. līnijas posms no Nameja ielas līdz Ošu ceļam</t>
  </si>
  <si>
    <t>2. līnijas posms no Ošu ceļa līdz pilsētas administratīvajai robežai</t>
  </si>
  <si>
    <t>3. līnijas posms no Dobeles šosejas līdz Nameja ielai</t>
  </si>
  <si>
    <t>3. līnijas posms no Nameja ielas līdz Meža ceļam</t>
  </si>
  <si>
    <t>4. līnija</t>
  </si>
  <si>
    <t>Aviācijas ielas posms no Loka maģistrāles līdz Aviācijas ielai 34</t>
  </si>
  <si>
    <t>Aviācijas ielas posms no Aviācijas ielas 38 līdz pilsētas administratīvajai robežai</t>
  </si>
  <si>
    <t>Pumpura ielas posms no Brīvības bulvāra līdz Kristapa Helmaņa ielai</t>
  </si>
  <si>
    <t>Pumpura ielas posms no Kristapa Helmaņa ielas līdz Rīgas ielai</t>
  </si>
  <si>
    <t>Rubeņu ceļa posms no Loka maģistrāles līdz administratīvajai robežai</t>
  </si>
  <si>
    <t>Vecā ceļa posms no Nr.1 līdz Kalnciema ceļam</t>
  </si>
  <si>
    <t>Pulkveža Brieža iela</t>
  </si>
  <si>
    <t>Garozas ielas posms no Pļavu ielas līdz Prohorova ielai</t>
  </si>
  <si>
    <t>Garozas ielas posms no Rīgas ielas līdz Pļavu ielai</t>
  </si>
  <si>
    <t>INFORMĀCIJA PAR FIZISKO PERSONU DATU APSTRĀDI: Esmu informēts/ta, ka iesniegumā norādītie fiziskās personas dati tiks izmantoti minētā prasījuma izvērtēšanai, atbildes sniegšanai/lūguma izpildei. Informācija par iestādes kā datu pārziņa veikto personas datu apstrādi ir pieejama iestādes tīmekļvietnes sadaļā Privātuma politika vai saņemot informāciju klātienē.</t>
  </si>
  <si>
    <t>Vai tiks ierobežota satiksme?</t>
  </si>
  <si>
    <t>no</t>
  </si>
  <si>
    <t>Posms</t>
  </si>
  <si>
    <t>Objekta nosaukums</t>
  </si>
  <si>
    <t>Atbildīgā persona par satiksmes organizāciju</t>
  </si>
  <si>
    <t>Darbi tiks veikti</t>
  </si>
  <si>
    <t>Ierobežota</t>
  </si>
  <si>
    <t>Slēgta</t>
  </si>
  <si>
    <t>Satiksmes kustība</t>
  </si>
  <si>
    <t>Nav ierobežota</t>
  </si>
  <si>
    <t>Sabiedriskā transporta kustība</t>
  </si>
  <si>
    <t>datums</t>
  </si>
  <si>
    <t>vārds, uzvārds
nosaukums</t>
  </si>
  <si>
    <t>Satiksmes kustības ierobežšana vai slēgšana</t>
  </si>
  <si>
    <t>Gājēju
kustība</t>
  </si>
  <si>
    <t xml:space="preserve">plkst. </t>
  </si>
  <si>
    <t>plkst.</t>
  </si>
  <si>
    <t>Darbu izpildes kopējais termiņš</t>
  </si>
  <si>
    <t>Darbi tiks veikti
(DD.MM.GGGG)</t>
  </si>
  <si>
    <r>
      <t>IESNIEGUMS satiksmes ierobežošanai vai aizliegšanai</t>
    </r>
    <r>
      <rPr>
        <b/>
        <vertAlign val="superscript"/>
        <sz val="20"/>
        <rFont val="Times New Roman"/>
        <family val="1"/>
        <charset val="186"/>
      </rPr>
      <t>1</t>
    </r>
  </si>
  <si>
    <r>
      <t>vārds, uzvārds, paraksts</t>
    </r>
    <r>
      <rPr>
        <vertAlign val="superscript"/>
        <sz val="12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</si>
  <si>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</si>
  <si>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r>
      <rPr>
        <i/>
        <vertAlign val="superscript"/>
        <sz val="9"/>
        <rFont val="Times New Roman"/>
        <family val="1"/>
        <charset val="186"/>
      </rPr>
      <t>1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9"/>
        <rFont val="Times New Roman"/>
        <family val="1"/>
      </rPr>
      <t>- pielikumā jāpievieno satiksmes organizācijas shēma.</t>
    </r>
  </si>
  <si>
    <t>Paraksttiesīgā persona</t>
  </si>
  <si>
    <t>5. līnijas posms no Dobeles šosejas līdz Riekstu ceļam</t>
  </si>
  <si>
    <t>5. līnijas posms no Riekstu ceļa līdz Meža ceļam</t>
  </si>
  <si>
    <t>6. līnijas posms no Dobeles šosejas līdz Nr.64</t>
  </si>
  <si>
    <t>6. līnijas posms no Nr.64 līdz Meža ceļam</t>
  </si>
  <si>
    <t>Emīla Dārziņa ielas posms no Kļavu ielas līdz Ausmas ielai</t>
  </si>
  <si>
    <t>Emīla Dārziņa ielas posms no Augstkalnes ielas līdz Rūpniecības ielai</t>
  </si>
  <si>
    <t>Emīla Dārziņa ielas posms no Ausmas ielas līdz Augstkalnes ielai</t>
  </si>
  <si>
    <t>Ganību ielas posms no Kazarmes ielas līdz Satiksmes ielai</t>
  </si>
  <si>
    <t>Kārklu ielas posms no Putnu ielas līdz Dambja ielai</t>
  </si>
  <si>
    <t>Kārklu ielas posms no Tērvetes ielas līdz Putnu ielai</t>
  </si>
  <si>
    <t>Lāču ielas posms no Vidus ielas līdz Nr.66E</t>
  </si>
  <si>
    <t>Lāču ielas posms no Savienības ielas līdz Vidus ielai</t>
  </si>
  <si>
    <t>Miera ielas posms no Lietuvas šosejas līdz Aizsargu ielas rotācijas aplim</t>
  </si>
  <si>
    <t>Miera ielas posms no Aizsargu ielas rotācijas apļa līdz Lediņu ceļam/Jelgavas pilsētas robežai</t>
  </si>
  <si>
    <t>Miezītes ceļa posms no Dobeles šosejas līdz Bāra ceļam</t>
  </si>
  <si>
    <t>Miezītes ceļa posms no Bāra ceļa līdz Atmodas ielai</t>
  </si>
  <si>
    <t>Pilssalas ielas loks no Lielās ielas līdz Lielajai ielai</t>
  </si>
  <si>
    <t>Pilssalas ielas posms no Lielupes tilta līdz ūdenstūrisma bāzei</t>
  </si>
  <si>
    <t>Pūra ceļa posms no Dobeles šosejas līdz Pūra ceļam Nr.28</t>
  </si>
  <si>
    <t>Pūra ceļa posms no Pūra ceļa Nr.28 līdz Miezītes ceļam</t>
  </si>
  <si>
    <t>Riekstu ceļa posms starp 3.līniju un 4.līniju</t>
  </si>
  <si>
    <t>Skolas ielas posms no Pavasara ielas līdz Dārza ielai</t>
  </si>
  <si>
    <t>Skolas ielas posms no Raiņa ielas līdz Pavasara ielai</t>
  </si>
  <si>
    <t>Tirgoņu ielas posms no Dambja ielas līdz Tirgoņu ielai Nr.3</t>
  </si>
  <si>
    <t>Tirgoņu ielas posms no Tirgoņu ielas Nr.3 līdz Ceriņu ielai</t>
  </si>
  <si>
    <t>Vārpu ielas posms no Pulkveža Brieža ielas līdz Viestura ielai</t>
  </si>
  <si>
    <t>Vārpu ielas posms no Viestura ielas līdz Blaumaņa ielai</t>
  </si>
  <si>
    <t>Vīgriežu ielas posms no Rūpniecības ielas līdz Kārklu ielai</t>
  </si>
  <si>
    <t>Vīgriežu ielas posms no Zirgu ielas līdz Rūpniecības ielai</t>
  </si>
  <si>
    <t>Zāļu ielas posms no Institūta ielas līdz Zāļu ielai Nr.12</t>
  </si>
  <si>
    <t>Zāļu ielas posms no Zāļu ielas Nr.12 līdz Kameņu ielai</t>
  </si>
  <si>
    <t>Obligāta izvēlne</t>
  </si>
  <si>
    <t>Dzirnavu ielas posms no Lietuvas šosejas līdz Dzirnavu ielai Nr.1</t>
  </si>
  <si>
    <t>Dzirnavu ielas posms no Dzirnavu ielas Nr.1 līdz Bauskas ielai</t>
  </si>
  <si>
    <t>Eduarda Veidenbauma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</si>
</sst>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212529"/>
      <name val="Segoe UI"/>
      <family val="2"/>
      <charset val="186"/>
    </font>
    <font>
      <b/>
      <sz val="20"/>
      <name val="Times New Roman"/>
      <family val="1"/>
    </font>
    <font>
      <b/>
      <sz val="20"/>
      <color rgb="FFFF0000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vertAlign val="superscript"/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</font>
    <font>
      <i/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4"/>
      <color theme="1"/>
      <name val="Times New Roman"/>
      <family val="1"/>
      <charset val="186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20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u/>
      <sz val="14"/>
      <color theme="10"/>
      <name val="Arial"/>
      <family val="2"/>
      <charset val="186"/>
    </font>
    <font>
      <b/>
      <vertAlign val="superscript"/>
      <sz val="20"/>
      <name val="Times New Roman"/>
      <family val="1"/>
      <charset val="186"/>
    </font>
    <font>
      <sz val="18"/>
      <color rgb="FFFF0000"/>
      <name val="Times New Roman"/>
      <family val="1"/>
    </font>
    <font>
      <sz val="26"/>
      <color rgb="FFFF0000"/>
      <name val="Times New Roman"/>
      <family val="1"/>
    </font>
    <font>
      <b/>
      <sz val="22"/>
      <color rgb="FFFF0000"/>
      <name val="Times New Roman"/>
      <family val="1"/>
      <charset val="186"/>
    </font>
    <font>
      <b/>
      <sz val="2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44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2" applyFont="1"/>
    <xf numFmtId="0" fontId="9" fillId="0" borderId="0" xfId="0" applyFont="1" applyAlignment="1">
      <alignment horizontal="right"/>
    </xf>
    <xf numFmtId="0" fontId="12" fillId="0" borderId="0" xfId="2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0" fontId="24" fillId="0" borderId="0" xfId="4"/>
    <xf numFmtId="0" fontId="24" fillId="0" borderId="9" xfId="4" applyBorder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3" fontId="12" fillId="6" borderId="23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0" fontId="24" fillId="0" borderId="9" xfId="4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9" fillId="0" borderId="29" xfId="0" applyFont="1" applyBorder="1" applyAlignment="1">
      <alignment horizontal="center" vertical="top"/>
    </xf>
    <xf numFmtId="3" fontId="12" fillId="4" borderId="8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24" xfId="0" applyFont="1" applyFill="1" applyBorder="1" applyAlignment="1">
      <alignment horizontal="center" vertical="center" wrapText="1"/>
    </xf>
    <xf numFmtId="0" fontId="24" fillId="0" borderId="9" xfId="4" applyBorder="1" applyAlignment="1">
      <alignment horizontal="center" vertical="center"/>
    </xf>
    <xf numFmtId="0" fontId="28" fillId="3" borderId="9" xfId="0" applyFont="1" applyFill="1" applyBorder="1" applyAlignment="1">
      <alignment horizontal="left" vertical="center" wrapText="1"/>
    </xf>
    <xf numFmtId="0" fontId="24" fillId="3" borderId="9" xfId="4" applyFill="1" applyBorder="1"/>
    <xf numFmtId="0" fontId="29" fillId="3" borderId="9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0" xfId="4" applyAlignment="1">
      <alignment horizontal="center" vertical="center"/>
    </xf>
    <xf numFmtId="0" fontId="24" fillId="0" borderId="0" xfId="4" applyAlignment="1">
      <alignment horizontal="center" vertical="center" wrapText="1"/>
    </xf>
    <xf numFmtId="0" fontId="12" fillId="0" borderId="30" xfId="2" applyFont="1" applyBorder="1" applyAlignment="1">
      <alignment horizontal="left" vertical="top" wrapText="1"/>
    </xf>
    <xf numFmtId="0" fontId="13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3" fillId="0" borderId="25" xfId="0" applyFont="1" applyBorder="1" applyAlignment="1">
      <alignment horizontal="right" vertical="center" wrapText="1"/>
    </xf>
    <xf numFmtId="2" fontId="15" fillId="4" borderId="46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vertical="center" wrapText="1"/>
    </xf>
    <xf numFmtId="0" fontId="24" fillId="3" borderId="9" xfId="4" applyFill="1" applyBorder="1" applyAlignment="1">
      <alignment horizont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vertical="center"/>
    </xf>
    <xf numFmtId="3" fontId="12" fillId="6" borderId="31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29" fillId="0" borderId="0" xfId="0" applyFont="1"/>
    <xf numFmtId="0" fontId="42" fillId="0" borderId="0" xfId="0" applyFont="1"/>
    <xf numFmtId="0" fontId="34" fillId="2" borderId="3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37" fillId="0" borderId="0" xfId="0" applyFont="1"/>
    <xf numFmtId="0" fontId="35" fillId="0" borderId="0" xfId="0" applyFont="1"/>
    <xf numFmtId="0" fontId="47" fillId="0" borderId="0" xfId="0" applyFont="1" applyAlignment="1">
      <alignment horizontal="right" vertical="center" wrapText="1"/>
    </xf>
    <xf numFmtId="0" fontId="34" fillId="0" borderId="8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4" fontId="34" fillId="0" borderId="1" xfId="0" applyNumberFormat="1" applyFont="1" applyBorder="1" applyAlignment="1">
      <alignment horizontal="center" wrapText="1"/>
    </xf>
    <xf numFmtId="14" fontId="34" fillId="0" borderId="7" xfId="0" applyNumberFormat="1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14" fontId="34" fillId="0" borderId="9" xfId="0" applyNumberFormat="1" applyFont="1" applyBorder="1" applyAlignment="1">
      <alignment horizontal="center" wrapText="1"/>
    </xf>
    <xf numFmtId="14" fontId="34" fillId="0" borderId="14" xfId="0" applyNumberFormat="1" applyFont="1" applyBorder="1" applyAlignment="1">
      <alignment horizontal="center" wrapText="1"/>
    </xf>
    <xf numFmtId="0" fontId="34" fillId="0" borderId="29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14" fontId="34" fillId="0" borderId="5" xfId="0" applyNumberFormat="1" applyFont="1" applyBorder="1" applyAlignment="1">
      <alignment horizontal="center" wrapText="1"/>
    </xf>
    <xf numFmtId="14" fontId="34" fillId="0" borderId="25" xfId="0" applyNumberFormat="1" applyFont="1" applyBorder="1" applyAlignment="1">
      <alignment horizontal="center" wrapText="1"/>
    </xf>
    <xf numFmtId="20" fontId="34" fillId="2" borderId="1" xfId="0" applyNumberFormat="1" applyFont="1" applyFill="1" applyBorder="1" applyAlignment="1">
      <alignment horizontal="center" wrapText="1"/>
    </xf>
    <xf numFmtId="20" fontId="34" fillId="2" borderId="11" xfId="0" applyNumberFormat="1" applyFont="1" applyFill="1" applyBorder="1" applyAlignment="1">
      <alignment horizontal="center" wrapText="1"/>
    </xf>
    <xf numFmtId="20" fontId="34" fillId="2" borderId="12" xfId="0" applyNumberFormat="1" applyFont="1" applyFill="1" applyBorder="1" applyAlignment="1">
      <alignment horizontal="center" wrapText="1"/>
    </xf>
    <xf numFmtId="20" fontId="34" fillId="2" borderId="13" xfId="0" applyNumberFormat="1" applyFont="1" applyFill="1" applyBorder="1" applyAlignment="1">
      <alignment horizontal="center" wrapText="1"/>
    </xf>
    <xf numFmtId="14" fontId="42" fillId="2" borderId="1" xfId="0" applyNumberFormat="1" applyFont="1" applyFill="1" applyBorder="1" applyAlignment="1">
      <alignment horizontal="center" wrapText="1"/>
    </xf>
    <xf numFmtId="14" fontId="42" fillId="2" borderId="9" xfId="0" applyNumberFormat="1" applyFont="1" applyFill="1" applyBorder="1" applyAlignment="1">
      <alignment horizontal="center" wrapText="1"/>
    </xf>
    <xf numFmtId="14" fontId="42" fillId="2" borderId="5" xfId="0" applyNumberFormat="1" applyFont="1" applyFill="1" applyBorder="1" applyAlignment="1">
      <alignment horizontal="center" wrapText="1"/>
    </xf>
    <xf numFmtId="14" fontId="42" fillId="2" borderId="8" xfId="0" applyNumberFormat="1" applyFont="1" applyFill="1" applyBorder="1" applyAlignment="1">
      <alignment horizontal="center" wrapText="1"/>
    </xf>
    <xf numFmtId="14" fontId="42" fillId="2" borderId="15" xfId="0" applyNumberFormat="1" applyFont="1" applyFill="1" applyBorder="1" applyAlignment="1">
      <alignment horizontal="center" wrapText="1"/>
    </xf>
    <xf numFmtId="14" fontId="42" fillId="2" borderId="29" xfId="0" applyNumberFormat="1" applyFont="1" applyFill="1" applyBorder="1" applyAlignment="1">
      <alignment horizontal="center" wrapText="1"/>
    </xf>
    <xf numFmtId="0" fontId="50" fillId="0" borderId="7" xfId="0" applyFont="1" applyBorder="1" applyAlignment="1">
      <alignment horizontal="left" wrapText="1"/>
    </xf>
    <xf numFmtId="0" fontId="50" fillId="0" borderId="14" xfId="0" applyFont="1" applyBorder="1" applyAlignment="1">
      <alignment horizontal="left" wrapText="1"/>
    </xf>
    <xf numFmtId="0" fontId="50" fillId="0" borderId="25" xfId="0" applyFont="1" applyBorder="1" applyAlignment="1">
      <alignment horizontal="left" wrapText="1"/>
    </xf>
    <xf numFmtId="0" fontId="42" fillId="2" borderId="31" xfId="0" applyFont="1" applyFill="1" applyBorder="1" applyAlignment="1">
      <alignment horizontal="center" wrapText="1"/>
    </xf>
    <xf numFmtId="0" fontId="42" fillId="2" borderId="11" xfId="0" applyFont="1" applyFill="1" applyBorder="1" applyAlignment="1">
      <alignment horizontal="center" wrapText="1"/>
    </xf>
    <xf numFmtId="0" fontId="42" fillId="2" borderId="20" xfId="0" applyFont="1" applyFill="1" applyBorder="1" applyAlignment="1">
      <alignment horizontal="center" wrapText="1"/>
    </xf>
    <xf numFmtId="0" fontId="42" fillId="2" borderId="22" xfId="0" applyFont="1" applyFill="1" applyBorder="1" applyAlignment="1">
      <alignment horizontal="center" wrapText="1"/>
    </xf>
    <xf numFmtId="0" fontId="42" fillId="2" borderId="23" xfId="0" applyFont="1" applyFill="1" applyBorder="1" applyAlignment="1">
      <alignment horizontal="center" wrapText="1"/>
    </xf>
    <xf numFmtId="0" fontId="42" fillId="2" borderId="6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3" fontId="18" fillId="0" borderId="49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27" fillId="0" borderId="47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/>
    </xf>
    <xf numFmtId="14" fontId="21" fillId="2" borderId="27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4" fontId="21" fillId="2" borderId="9" xfId="0" applyNumberFormat="1" applyFont="1" applyFill="1" applyBorder="1" applyAlignment="1">
      <alignment horizontal="center" vertical="center"/>
    </xf>
    <xf numFmtId="14" fontId="21" fillId="2" borderId="15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29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left"/>
    </xf>
    <xf numFmtId="0" fontId="12" fillId="0" borderId="0" xfId="2" applyFont="1" applyAlignment="1">
      <alignment horizontal="left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right" vertical="center"/>
    </xf>
    <xf numFmtId="0" fontId="18" fillId="0" borderId="58" xfId="0" applyFont="1" applyBorder="1" applyAlignment="1">
      <alignment horizontal="right" vertical="center"/>
    </xf>
    <xf numFmtId="0" fontId="18" fillId="0" borderId="65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21" fillId="2" borderId="43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2" borderId="9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2" fillId="0" borderId="6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3" fillId="0" borderId="52" xfId="0" applyFont="1" applyBorder="1" applyAlignment="1">
      <alignment horizontal="right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 vertical="center"/>
    </xf>
    <xf numFmtId="0" fontId="51" fillId="2" borderId="14" xfId="5" applyFont="1" applyFill="1" applyBorder="1" applyAlignment="1">
      <alignment horizontal="left" vertical="center"/>
    </xf>
    <xf numFmtId="0" fontId="14" fillId="0" borderId="54" xfId="0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 vertical="center" wrapText="1"/>
    </xf>
    <xf numFmtId="0" fontId="14" fillId="0" borderId="56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 wrapText="1"/>
    </xf>
    <xf numFmtId="0" fontId="31" fillId="0" borderId="52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8" fillId="2" borderId="30" xfId="2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8" fillId="0" borderId="0" xfId="2" applyFont="1" applyAlignment="1">
      <alignment horizontal="right"/>
    </xf>
    <xf numFmtId="0" fontId="57" fillId="0" borderId="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34" fillId="0" borderId="72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  <xf numFmtId="0" fontId="42" fillId="3" borderId="48" xfId="0" applyFont="1" applyFill="1" applyBorder="1" applyAlignment="1">
      <alignment horizontal="center" vertical="center" wrapText="1"/>
    </xf>
    <xf numFmtId="0" fontId="47" fillId="0" borderId="57" xfId="0" applyFont="1" applyBorder="1" applyAlignment="1">
      <alignment horizontal="right" vertical="center" wrapText="1"/>
    </xf>
    <xf numFmtId="0" fontId="47" fillId="0" borderId="58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righ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42" fillId="3" borderId="58" xfId="0" applyFont="1" applyFill="1" applyBorder="1" applyAlignment="1">
      <alignment horizontal="left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4" fillId="2" borderId="80" xfId="0" applyFont="1" applyFill="1" applyBorder="1" applyAlignment="1">
      <alignment horizontal="left"/>
    </xf>
    <xf numFmtId="0" fontId="34" fillId="2" borderId="17" xfId="0" applyFont="1" applyFill="1" applyBorder="1" applyAlignment="1">
      <alignment horizontal="left"/>
    </xf>
    <xf numFmtId="0" fontId="34" fillId="2" borderId="47" xfId="0" applyFont="1" applyFill="1" applyBorder="1" applyAlignment="1">
      <alignment horizontal="left"/>
    </xf>
    <xf numFmtId="0" fontId="42" fillId="0" borderId="18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42" fillId="3" borderId="71" xfId="0" applyFont="1" applyFill="1" applyBorder="1" applyAlignment="1">
      <alignment horizontal="center" vertical="center" wrapText="1"/>
    </xf>
    <xf numFmtId="0" fontId="42" fillId="3" borderId="7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right" vertical="center" wrapText="1"/>
    </xf>
    <xf numFmtId="0" fontId="47" fillId="0" borderId="55" xfId="0" applyFont="1" applyBorder="1" applyAlignment="1">
      <alignment horizontal="right" vertical="center" wrapText="1"/>
    </xf>
    <xf numFmtId="0" fontId="47" fillId="0" borderId="56" xfId="0" applyFont="1" applyBorder="1" applyAlignment="1">
      <alignment horizontal="right" vertical="center" wrapText="1"/>
    </xf>
    <xf numFmtId="0" fontId="31" fillId="0" borderId="39" xfId="0" applyFont="1" applyBorder="1" applyAlignment="1">
      <alignment horizontal="right" vertical="center" wrapText="1"/>
    </xf>
    <xf numFmtId="0" fontId="31" fillId="0" borderId="40" xfId="0" applyFont="1" applyBorder="1" applyAlignment="1">
      <alignment horizontal="right" vertical="center" wrapText="1"/>
    </xf>
    <xf numFmtId="0" fontId="31" fillId="0" borderId="41" xfId="0" applyFont="1" applyBorder="1" applyAlignment="1">
      <alignment horizontal="right" vertical="center" wrapText="1"/>
    </xf>
    <xf numFmtId="0" fontId="31" fillId="0" borderId="32" xfId="0" applyFont="1" applyBorder="1" applyAlignment="1">
      <alignment horizontal="right" vertical="center" wrapText="1"/>
    </xf>
    <xf numFmtId="0" fontId="31" fillId="0" borderId="63" xfId="0" applyFont="1" applyBorder="1" applyAlignment="1">
      <alignment horizontal="right" vertical="center" wrapText="1"/>
    </xf>
    <xf numFmtId="0" fontId="31" fillId="0" borderId="29" xfId="0" applyFont="1" applyBorder="1" applyAlignment="1">
      <alignment horizontal="right" vertical="center" wrapText="1"/>
    </xf>
    <xf numFmtId="0" fontId="34" fillId="0" borderId="75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/>
    </xf>
    <xf numFmtId="0" fontId="34" fillId="2" borderId="78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63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/>
    </xf>
    <xf numFmtId="0" fontId="34" fillId="0" borderId="76" xfId="0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31" fillId="0" borderId="33" xfId="0" applyFont="1" applyBorder="1" applyAlignment="1">
      <alignment horizontal="right" vertical="center" wrapText="1"/>
    </xf>
    <xf numFmtId="0" fontId="31" fillId="0" borderId="28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47" fillId="0" borderId="34" xfId="0" applyFont="1" applyBorder="1" applyAlignment="1">
      <alignment horizontal="right" vertical="center" wrapText="1"/>
    </xf>
    <xf numFmtId="0" fontId="47" fillId="0" borderId="35" xfId="0" applyFont="1" applyBorder="1" applyAlignment="1">
      <alignment horizontal="right" vertical="center" wrapText="1"/>
    </xf>
    <xf numFmtId="0" fontId="47" fillId="0" borderId="36" xfId="0" applyFont="1" applyBorder="1" applyAlignment="1">
      <alignment horizontal="right" vertical="center" wrapText="1"/>
    </xf>
    <xf numFmtId="0" fontId="48" fillId="0" borderId="37" xfId="0" applyFont="1" applyBorder="1" applyAlignment="1">
      <alignment horizontal="left" vertical="center"/>
    </xf>
    <xf numFmtId="0" fontId="48" fillId="0" borderId="35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</cellXfs>
  <cellStyles count="6">
    <cellStyle name="Hyperlink" xfId="5" builtinId="8"/>
    <cellStyle name="Normal" xfId="0" builtinId="0"/>
    <cellStyle name="Normal 2" xfId="2" xr:uid="{00000000-0005-0000-0000-000002000000}"/>
    <cellStyle name="Normal 3" xfId="4" xr:uid="{00000000-0005-0000-0000-000003000000}"/>
    <cellStyle name="ūtīja?" xfId="1" xr:uid="{00000000-0005-0000-0000-000004000000}"/>
    <cellStyle name="ūtīja?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Zeros="0" tabSelected="1" zoomScale="70" zoomScaleNormal="70" zoomScaleSheetLayoutView="70" zoomScalePageLayoutView="70" workbookViewId="0">
      <selection activeCell="B27" sqref="B27"/>
    </sheetView>
  </sheetViews>
  <sheetFormatPr defaultColWidth="9.140625" defaultRowHeight="12.75" x14ac:dyDescent="0.2"/>
  <cols>
    <col min="1" max="1" width="7.85546875" style="3" bestFit="1" customWidth="1"/>
    <col min="2" max="2" width="30" style="3" customWidth="1"/>
    <col min="3" max="3" width="29.42578125" style="3" customWidth="1"/>
    <col min="4" max="4" width="15.85546875" style="3" customWidth="1"/>
    <col min="5" max="5" width="19.7109375" style="3" customWidth="1"/>
    <col min="6" max="9" width="14.85546875" style="3" customWidth="1"/>
    <col min="10" max="17" width="11.140625" style="3" customWidth="1"/>
    <col min="18" max="18" width="14.28515625" style="3" customWidth="1"/>
    <col min="19" max="19" width="10.7109375" style="3" hidden="1" customWidth="1"/>
    <col min="20" max="27" width="11.140625" style="3" customWidth="1"/>
    <col min="28" max="28" width="13.42578125" style="3" customWidth="1"/>
    <col min="29" max="16384" width="9.140625" style="3"/>
  </cols>
  <sheetData>
    <row r="1" spans="1:19" ht="30" x14ac:dyDescent="0.2">
      <c r="A1" s="221" t="s">
        <v>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41"/>
    </row>
    <row r="2" spans="1:19" ht="16.5" thickBot="1" x14ac:dyDescent="0.3">
      <c r="J2" s="4"/>
      <c r="K2" s="4"/>
      <c r="L2" s="4"/>
      <c r="M2" s="5"/>
    </row>
    <row r="3" spans="1:19" ht="19.5" thickBot="1" x14ac:dyDescent="0.25">
      <c r="A3" s="231" t="s">
        <v>51</v>
      </c>
      <c r="B3" s="232"/>
      <c r="C3" s="233"/>
      <c r="D3" s="246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"/>
    </row>
    <row r="4" spans="1:19" ht="15.75" customHeight="1" thickTop="1" x14ac:dyDescent="0.2">
      <c r="A4" s="234" t="s">
        <v>497</v>
      </c>
      <c r="B4" s="235"/>
      <c r="C4" s="236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3"/>
    </row>
    <row r="5" spans="1:19" ht="15.75" customHeight="1" x14ac:dyDescent="0.2">
      <c r="A5" s="237" t="s">
        <v>498</v>
      </c>
      <c r="B5" s="238"/>
      <c r="C5" s="23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8"/>
      <c r="S5" s="53"/>
    </row>
    <row r="6" spans="1:19" ht="15.75" customHeight="1" x14ac:dyDescent="0.2">
      <c r="A6" s="256" t="s">
        <v>477</v>
      </c>
      <c r="B6" s="257"/>
      <c r="C6" s="258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53"/>
    </row>
    <row r="7" spans="1:19" ht="15.75" customHeight="1" x14ac:dyDescent="0.2">
      <c r="A7" s="237" t="s">
        <v>478</v>
      </c>
      <c r="B7" s="238"/>
      <c r="C7" s="23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8"/>
      <c r="S7" s="53"/>
    </row>
    <row r="8" spans="1:19" ht="15.75" customHeight="1" x14ac:dyDescent="0.2">
      <c r="A8" s="237" t="s">
        <v>479</v>
      </c>
      <c r="B8" s="238"/>
      <c r="C8" s="23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8"/>
      <c r="S8" s="54"/>
    </row>
    <row r="9" spans="1:19" ht="15.75" customHeight="1" x14ac:dyDescent="0.2">
      <c r="A9" s="237" t="s">
        <v>499</v>
      </c>
      <c r="B9" s="238"/>
      <c r="C9" s="23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8"/>
      <c r="S9" s="53"/>
    </row>
    <row r="10" spans="1:19" ht="15.75" customHeight="1" x14ac:dyDescent="0.2">
      <c r="A10" s="240" t="s">
        <v>481</v>
      </c>
      <c r="B10" s="241"/>
      <c r="C10" s="242"/>
      <c r="D10" s="249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/>
      <c r="S10" s="53"/>
    </row>
    <row r="11" spans="1:19" ht="15.75" customHeight="1" x14ac:dyDescent="0.2">
      <c r="A11" s="243" t="s">
        <v>482</v>
      </c>
      <c r="B11" s="244"/>
      <c r="C11" s="245"/>
      <c r="D11" s="25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/>
      <c r="S11" s="53"/>
    </row>
    <row r="12" spans="1:19" ht="15.75" customHeight="1" x14ac:dyDescent="0.2">
      <c r="A12" s="277" t="s">
        <v>508</v>
      </c>
      <c r="B12" s="277"/>
      <c r="C12" s="80" t="s">
        <v>483</v>
      </c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3"/>
    </row>
    <row r="13" spans="1:19" ht="15.75" customHeight="1" x14ac:dyDescent="0.2">
      <c r="A13" s="277"/>
      <c r="B13" s="277"/>
      <c r="C13" s="80" t="s">
        <v>480</v>
      </c>
      <c r="D13" s="249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/>
      <c r="S13" s="53"/>
    </row>
    <row r="14" spans="1:19" ht="15.75" customHeight="1" x14ac:dyDescent="0.2">
      <c r="A14" s="277"/>
      <c r="B14" s="277"/>
      <c r="C14" s="80" t="s">
        <v>481</v>
      </c>
      <c r="D14" s="249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/>
      <c r="S14" s="53"/>
    </row>
    <row r="15" spans="1:19" ht="18.75" x14ac:dyDescent="0.2">
      <c r="A15" s="259" t="s">
        <v>549</v>
      </c>
      <c r="B15" s="260"/>
      <c r="C15" s="80" t="s">
        <v>483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1"/>
      <c r="S15" s="53"/>
    </row>
    <row r="16" spans="1:19" ht="18.75" x14ac:dyDescent="0.2">
      <c r="A16" s="261"/>
      <c r="B16" s="262"/>
      <c r="C16" s="80" t="s">
        <v>480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  <c r="S16" s="53"/>
    </row>
    <row r="17" spans="1:28" ht="19.5" thickBot="1" x14ac:dyDescent="0.3">
      <c r="A17" s="253" t="s">
        <v>12</v>
      </c>
      <c r="B17" s="254"/>
      <c r="C17" s="255"/>
      <c r="D17" s="225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7"/>
      <c r="S17" s="55"/>
    </row>
    <row r="18" spans="1:28" ht="32.25" thickTop="1" x14ac:dyDescent="0.2">
      <c r="A18" s="269" t="s">
        <v>485</v>
      </c>
      <c r="B18" s="270"/>
      <c r="C18" s="68" t="s">
        <v>484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1"/>
      <c r="S18" s="53"/>
    </row>
    <row r="19" spans="1:28" ht="51" thickBot="1" x14ac:dyDescent="0.25">
      <c r="A19" s="282" t="s">
        <v>485</v>
      </c>
      <c r="B19" s="283"/>
      <c r="C19" s="70" t="s">
        <v>490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3"/>
      <c r="S19" s="53"/>
    </row>
    <row r="20" spans="1:28" ht="15.75" customHeight="1" x14ac:dyDescent="0.3">
      <c r="B20" s="6"/>
      <c r="C20" s="6"/>
      <c r="P20" s="7"/>
      <c r="Q20" s="7"/>
    </row>
    <row r="21" spans="1:28" ht="18" customHeight="1" x14ac:dyDescent="0.3">
      <c r="B21" s="263" t="s">
        <v>54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</row>
    <row r="22" spans="1:28" ht="10.15" customHeight="1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6.149999999999999" customHeight="1" thickBot="1" x14ac:dyDescent="0.3">
      <c r="A23" s="212" t="s">
        <v>6</v>
      </c>
      <c r="B23" s="215" t="s">
        <v>52</v>
      </c>
      <c r="C23" s="228" t="s">
        <v>487</v>
      </c>
      <c r="D23" s="264" t="s">
        <v>0</v>
      </c>
      <c r="E23" s="264" t="s">
        <v>10</v>
      </c>
      <c r="F23" s="264" t="s">
        <v>11</v>
      </c>
      <c r="G23" s="187" t="s">
        <v>544</v>
      </c>
      <c r="H23" s="188"/>
      <c r="I23" s="189"/>
      <c r="J23" s="274" t="s">
        <v>16</v>
      </c>
      <c r="K23" s="275"/>
      <c r="L23" s="275"/>
      <c r="M23" s="275"/>
      <c r="N23" s="275"/>
      <c r="O23" s="275"/>
      <c r="P23" s="275"/>
      <c r="Q23" s="275"/>
      <c r="R23" s="276"/>
      <c r="S23" s="78"/>
      <c r="T23" s="175" t="s">
        <v>18</v>
      </c>
      <c r="U23" s="175"/>
      <c r="V23" s="175"/>
      <c r="W23" s="175"/>
      <c r="X23" s="175"/>
      <c r="Y23" s="175"/>
      <c r="Z23" s="175"/>
      <c r="AA23" s="175"/>
      <c r="AB23" s="176"/>
    </row>
    <row r="24" spans="1:28" s="9" customFormat="1" ht="20.25" customHeight="1" x14ac:dyDescent="0.25">
      <c r="A24" s="213"/>
      <c r="B24" s="216"/>
      <c r="C24" s="229"/>
      <c r="D24" s="181"/>
      <c r="E24" s="181"/>
      <c r="F24" s="181"/>
      <c r="G24" s="190"/>
      <c r="H24" s="191"/>
      <c r="I24" s="192"/>
      <c r="J24" s="209" t="s">
        <v>46</v>
      </c>
      <c r="K24" s="210"/>
      <c r="L24" s="210"/>
      <c r="M24" s="210"/>
      <c r="N24" s="210"/>
      <c r="O24" s="210"/>
      <c r="P24" s="210"/>
      <c r="Q24" s="210"/>
      <c r="R24" s="211"/>
      <c r="S24" s="266" t="s">
        <v>506</v>
      </c>
      <c r="T24" s="177" t="s">
        <v>47</v>
      </c>
      <c r="U24" s="178"/>
      <c r="V24" s="178"/>
      <c r="W24" s="178"/>
      <c r="X24" s="178"/>
      <c r="Y24" s="178"/>
      <c r="Z24" s="178"/>
      <c r="AA24" s="178"/>
      <c r="AB24" s="179"/>
    </row>
    <row r="25" spans="1:28" s="9" customFormat="1" ht="31.5" x14ac:dyDescent="0.25">
      <c r="A25" s="213"/>
      <c r="B25" s="216"/>
      <c r="C25" s="229"/>
      <c r="D25" s="181"/>
      <c r="E25" s="181"/>
      <c r="F25" s="181"/>
      <c r="G25" s="193"/>
      <c r="H25" s="194"/>
      <c r="I25" s="195"/>
      <c r="J25" s="213" t="s">
        <v>17</v>
      </c>
      <c r="K25" s="181"/>
      <c r="L25" s="181"/>
      <c r="M25" s="182" t="s">
        <v>5</v>
      </c>
      <c r="N25" s="182"/>
      <c r="O25" s="182"/>
      <c r="P25" s="182"/>
      <c r="Q25" s="64" t="s">
        <v>15</v>
      </c>
      <c r="R25" s="10" t="s">
        <v>14</v>
      </c>
      <c r="S25" s="267"/>
      <c r="T25" s="180" t="s">
        <v>17</v>
      </c>
      <c r="U25" s="181"/>
      <c r="V25" s="181"/>
      <c r="W25" s="182" t="s">
        <v>5</v>
      </c>
      <c r="X25" s="182"/>
      <c r="Y25" s="182"/>
      <c r="Z25" s="182"/>
      <c r="AA25" s="64" t="s">
        <v>15</v>
      </c>
      <c r="AB25" s="10" t="s">
        <v>14</v>
      </c>
    </row>
    <row r="26" spans="1:28" s="9" customFormat="1" ht="67.5" customHeight="1" thickBot="1" x14ac:dyDescent="0.3">
      <c r="A26" s="214"/>
      <c r="B26" s="217"/>
      <c r="C26" s="230"/>
      <c r="D26" s="265"/>
      <c r="E26" s="265"/>
      <c r="F26" s="265"/>
      <c r="G26" s="151" t="s">
        <v>527</v>
      </c>
      <c r="H26" s="152" t="s">
        <v>7</v>
      </c>
      <c r="I26" s="153" t="s">
        <v>50</v>
      </c>
      <c r="J26" s="11" t="s">
        <v>1</v>
      </c>
      <c r="K26" s="12" t="s">
        <v>2</v>
      </c>
      <c r="L26" s="12" t="s">
        <v>13</v>
      </c>
      <c r="M26" s="12" t="s">
        <v>1</v>
      </c>
      <c r="N26" s="12" t="s">
        <v>2</v>
      </c>
      <c r="O26" s="12" t="s">
        <v>3</v>
      </c>
      <c r="P26" s="12" t="s">
        <v>13</v>
      </c>
      <c r="Q26" s="12" t="s">
        <v>3</v>
      </c>
      <c r="R26" s="13" t="s">
        <v>4</v>
      </c>
      <c r="S26" s="268"/>
      <c r="T26" s="50" t="s">
        <v>1</v>
      </c>
      <c r="U26" s="12" t="s">
        <v>2</v>
      </c>
      <c r="V26" s="12" t="s">
        <v>13</v>
      </c>
      <c r="W26" s="12" t="s">
        <v>1</v>
      </c>
      <c r="X26" s="12" t="s">
        <v>2</v>
      </c>
      <c r="Y26" s="12" t="s">
        <v>3</v>
      </c>
      <c r="Z26" s="12" t="s">
        <v>13</v>
      </c>
      <c r="AA26" s="12" t="s">
        <v>3</v>
      </c>
      <c r="AB26" s="13" t="s">
        <v>4</v>
      </c>
    </row>
    <row r="27" spans="1:28" s="16" customFormat="1" ht="18.75" x14ac:dyDescent="0.2">
      <c r="A27" s="85">
        <v>1</v>
      </c>
      <c r="B27" s="137"/>
      <c r="C27" s="86"/>
      <c r="D27" s="87"/>
      <c r="E27" s="87"/>
      <c r="F27" s="87"/>
      <c r="G27" s="154"/>
      <c r="H27" s="155"/>
      <c r="I27" s="156">
        <f>H27+1-G27</f>
        <v>1</v>
      </c>
      <c r="J27" s="79"/>
      <c r="K27" s="45"/>
      <c r="L27" s="45"/>
      <c r="M27" s="36"/>
      <c r="N27" s="36"/>
      <c r="O27" s="36"/>
      <c r="P27" s="36"/>
      <c r="Q27" s="30"/>
      <c r="R27" s="31"/>
      <c r="S27" s="71">
        <f>IFERROR((VLOOKUP(B27,'Ielu reģistrs'!$B$2:$H$464,7,FALSE)*SUM(M27:P27)*I27)+((SUM(J27:L27)*0.41)*I27), 0)</f>
        <v>0</v>
      </c>
      <c r="T27" s="51"/>
      <c r="U27" s="32"/>
      <c r="V27" s="32"/>
      <c r="W27" s="32"/>
      <c r="X27" s="32"/>
      <c r="Y27" s="32"/>
      <c r="Z27" s="32"/>
      <c r="AA27" s="30"/>
      <c r="AB27" s="31"/>
    </row>
    <row r="28" spans="1:28" s="16" customFormat="1" ht="18.75" x14ac:dyDescent="0.2">
      <c r="A28" s="14">
        <v>2</v>
      </c>
      <c r="B28" s="138"/>
      <c r="C28" s="44"/>
      <c r="D28" s="15"/>
      <c r="E28" s="15"/>
      <c r="F28" s="82"/>
      <c r="G28" s="157"/>
      <c r="H28" s="157"/>
      <c r="I28" s="159">
        <f t="shared" ref="I28:I33" si="0">H28+1-G28</f>
        <v>1</v>
      </c>
      <c r="J28" s="79"/>
      <c r="K28" s="45"/>
      <c r="L28" s="45"/>
      <c r="M28" s="36"/>
      <c r="N28" s="36"/>
      <c r="O28" s="36"/>
      <c r="P28" s="36"/>
      <c r="Q28" s="30"/>
      <c r="R28" s="31"/>
      <c r="S28" s="71">
        <f>IFERROR((VLOOKUP(B28,'Ielu reģistrs'!$B$2:$H$464,7,FALSE)*SUM(M28:P28)*I28)+((SUM(J28:L28)*0.41)*I28), 0)</f>
        <v>0</v>
      </c>
      <c r="T28" s="51"/>
      <c r="U28" s="32"/>
      <c r="V28" s="32"/>
      <c r="W28" s="32"/>
      <c r="X28" s="32"/>
      <c r="Y28" s="32"/>
      <c r="Z28" s="32"/>
      <c r="AA28" s="30"/>
      <c r="AB28" s="31"/>
    </row>
    <row r="29" spans="1:28" s="16" customFormat="1" ht="18.75" x14ac:dyDescent="0.2">
      <c r="A29" s="14">
        <v>3</v>
      </c>
      <c r="B29" s="138"/>
      <c r="C29" s="44"/>
      <c r="D29" s="15"/>
      <c r="E29" s="15"/>
      <c r="F29" s="82"/>
      <c r="G29" s="160"/>
      <c r="H29" s="158"/>
      <c r="I29" s="159">
        <f t="shared" si="0"/>
        <v>1</v>
      </c>
      <c r="J29" s="79"/>
      <c r="K29" s="45"/>
      <c r="L29" s="45"/>
      <c r="M29" s="36"/>
      <c r="N29" s="36"/>
      <c r="O29" s="36"/>
      <c r="P29" s="36"/>
      <c r="Q29" s="30"/>
      <c r="R29" s="31"/>
      <c r="S29" s="71">
        <f>IFERROR((VLOOKUP(B29,'Ielu reģistrs'!$B$2:$H$464,7,FALSE)*SUM(M29:P29)*I29)+((SUM(J29:L29)*0.41)*I29), 0)</f>
        <v>0</v>
      </c>
      <c r="T29" s="51"/>
      <c r="U29" s="32"/>
      <c r="V29" s="32"/>
      <c r="W29" s="32"/>
      <c r="X29" s="32"/>
      <c r="Y29" s="32"/>
      <c r="Z29" s="32"/>
      <c r="AA29" s="30"/>
      <c r="AB29" s="31"/>
    </row>
    <row r="30" spans="1:28" s="16" customFormat="1" ht="18.75" x14ac:dyDescent="0.2">
      <c r="A30" s="14">
        <v>4</v>
      </c>
      <c r="B30" s="138"/>
      <c r="C30" s="44"/>
      <c r="D30" s="15"/>
      <c r="E30" s="15"/>
      <c r="F30" s="82"/>
      <c r="G30" s="157"/>
      <c r="H30" s="158"/>
      <c r="I30" s="159">
        <f t="shared" si="0"/>
        <v>1</v>
      </c>
      <c r="J30" s="79"/>
      <c r="K30" s="45"/>
      <c r="L30" s="45"/>
      <c r="M30" s="36"/>
      <c r="N30" s="36"/>
      <c r="O30" s="36"/>
      <c r="P30" s="36"/>
      <c r="Q30" s="30"/>
      <c r="R30" s="31"/>
      <c r="S30" s="71">
        <f>IFERROR((VLOOKUP(B30,'Ielu reģistrs'!$B$2:$H$464,7,FALSE)*SUM(M30:P30)*I30)+((SUM(J30:L30)*0.41)*I30), 0)</f>
        <v>0</v>
      </c>
      <c r="T30" s="51"/>
      <c r="U30" s="32"/>
      <c r="V30" s="32"/>
      <c r="W30" s="32"/>
      <c r="X30" s="32"/>
      <c r="Y30" s="32"/>
      <c r="Z30" s="32"/>
      <c r="AA30" s="30"/>
      <c r="AB30" s="31"/>
    </row>
    <row r="31" spans="1:28" s="16" customFormat="1" ht="18.75" x14ac:dyDescent="0.2">
      <c r="A31" s="14">
        <v>5</v>
      </c>
      <c r="B31" s="138"/>
      <c r="C31" s="44"/>
      <c r="D31" s="15"/>
      <c r="E31" s="15"/>
      <c r="F31" s="82"/>
      <c r="G31" s="157"/>
      <c r="H31" s="158"/>
      <c r="I31" s="159">
        <f t="shared" si="0"/>
        <v>1</v>
      </c>
      <c r="J31" s="79"/>
      <c r="K31" s="45"/>
      <c r="L31" s="45"/>
      <c r="M31" s="36"/>
      <c r="N31" s="36"/>
      <c r="O31" s="36"/>
      <c r="P31" s="36"/>
      <c r="Q31" s="30"/>
      <c r="R31" s="31"/>
      <c r="S31" s="71">
        <f>IFERROR((VLOOKUP(B31,'Ielu reģistrs'!$B$2:$H$464,7,FALSE)*SUM(M31:P31)*I31)+((SUM(J31:L31)*0.41)*I31), 0)</f>
        <v>0</v>
      </c>
      <c r="T31" s="51"/>
      <c r="U31" s="32"/>
      <c r="V31" s="32"/>
      <c r="W31" s="32"/>
      <c r="X31" s="32"/>
      <c r="Y31" s="32"/>
      <c r="Z31" s="32"/>
      <c r="AA31" s="30"/>
      <c r="AB31" s="31"/>
    </row>
    <row r="32" spans="1:28" s="9" customFormat="1" ht="18.75" x14ac:dyDescent="0.25">
      <c r="A32" s="17">
        <v>6</v>
      </c>
      <c r="B32" s="138"/>
      <c r="C32" s="44"/>
      <c r="D32" s="15"/>
      <c r="E32" s="15"/>
      <c r="F32" s="82"/>
      <c r="G32" s="157"/>
      <c r="H32" s="158"/>
      <c r="I32" s="159">
        <f t="shared" si="0"/>
        <v>1</v>
      </c>
      <c r="J32" s="79"/>
      <c r="K32" s="45"/>
      <c r="L32" s="45"/>
      <c r="M32" s="36"/>
      <c r="N32" s="36"/>
      <c r="O32" s="36"/>
      <c r="P32" s="36"/>
      <c r="Q32" s="30"/>
      <c r="R32" s="31"/>
      <c r="S32" s="71">
        <f>IFERROR((VLOOKUP(B32,'Ielu reģistrs'!$B$2:$H$464,7,FALSE)*SUM(M32:P32)*I32)+((SUM(J32:L32)*0.41)*I32), 0)</f>
        <v>0</v>
      </c>
      <c r="T32" s="51"/>
      <c r="U32" s="32"/>
      <c r="V32" s="32"/>
      <c r="W32" s="32"/>
      <c r="X32" s="32"/>
      <c r="Y32" s="32"/>
      <c r="Z32" s="32"/>
      <c r="AA32" s="30"/>
      <c r="AB32" s="31"/>
    </row>
    <row r="33" spans="1:28" s="9" customFormat="1" ht="19.5" thickBot="1" x14ac:dyDescent="0.3">
      <c r="A33" s="18">
        <v>7</v>
      </c>
      <c r="B33" s="139"/>
      <c r="C33" s="56"/>
      <c r="D33" s="27"/>
      <c r="E33" s="27"/>
      <c r="F33" s="83"/>
      <c r="G33" s="162"/>
      <c r="H33" s="163"/>
      <c r="I33" s="161">
        <f t="shared" si="0"/>
        <v>1</v>
      </c>
      <c r="J33" s="46"/>
      <c r="K33" s="47"/>
      <c r="L33" s="47"/>
      <c r="M33" s="37"/>
      <c r="N33" s="37"/>
      <c r="O33" s="37"/>
      <c r="P33" s="37"/>
      <c r="Q33" s="33"/>
      <c r="R33" s="34"/>
      <c r="S33" s="71">
        <f>IFERROR((VLOOKUP(B33,'Ielu reģistrs'!$B$2:$H$464,7,FALSE)*SUM(M33:P33)*I33)+((SUM(J33:L33)*0.41)*I33), 0)</f>
        <v>0</v>
      </c>
      <c r="T33" s="52"/>
      <c r="U33" s="35"/>
      <c r="V33" s="35"/>
      <c r="W33" s="35"/>
      <c r="X33" s="35"/>
      <c r="Y33" s="35"/>
      <c r="Z33" s="35"/>
      <c r="AA33" s="33"/>
      <c r="AB33" s="34"/>
    </row>
    <row r="34" spans="1:28" s="9" customFormat="1" ht="24.75" customHeight="1" thickBot="1" x14ac:dyDescent="0.3">
      <c r="A34" s="196" t="s">
        <v>49</v>
      </c>
      <c r="B34" s="197"/>
      <c r="C34" s="197"/>
      <c r="D34" s="197"/>
      <c r="E34" s="197"/>
      <c r="F34" s="197"/>
      <c r="G34" s="197"/>
      <c r="H34" s="197"/>
      <c r="I34" s="198"/>
      <c r="J34" s="140">
        <f>SUM(J27:J33)</f>
        <v>0</v>
      </c>
      <c r="K34" s="141">
        <f t="shared" ref="K34:AB34" si="1">SUM(K27:K33)</f>
        <v>0</v>
      </c>
      <c r="L34" s="141">
        <f t="shared" si="1"/>
        <v>0</v>
      </c>
      <c r="M34" s="141">
        <f t="shared" si="1"/>
        <v>0</v>
      </c>
      <c r="N34" s="141">
        <f t="shared" si="1"/>
        <v>0</v>
      </c>
      <c r="O34" s="141">
        <f t="shared" si="1"/>
        <v>0</v>
      </c>
      <c r="P34" s="141">
        <f t="shared" si="1"/>
        <v>0</v>
      </c>
      <c r="Q34" s="141">
        <f t="shared" si="1"/>
        <v>0</v>
      </c>
      <c r="R34" s="142">
        <f t="shared" si="1"/>
        <v>0</v>
      </c>
      <c r="S34" s="143"/>
      <c r="T34" s="144">
        <f t="shared" si="1"/>
        <v>0</v>
      </c>
      <c r="U34" s="141">
        <f t="shared" si="1"/>
        <v>0</v>
      </c>
      <c r="V34" s="141">
        <f t="shared" si="1"/>
        <v>0</v>
      </c>
      <c r="W34" s="141">
        <f t="shared" si="1"/>
        <v>0</v>
      </c>
      <c r="X34" s="141">
        <f t="shared" si="1"/>
        <v>0</v>
      </c>
      <c r="Y34" s="141">
        <f t="shared" si="1"/>
        <v>0</v>
      </c>
      <c r="Z34" s="141">
        <f t="shared" si="1"/>
        <v>0</v>
      </c>
      <c r="AA34" s="141">
        <f t="shared" si="1"/>
        <v>0</v>
      </c>
      <c r="AB34" s="142">
        <f t="shared" si="1"/>
        <v>0</v>
      </c>
    </row>
    <row r="35" spans="1:28" s="9" customFormat="1" ht="24.75" customHeight="1" x14ac:dyDescent="0.25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8" s="16" customFormat="1" ht="24.75" customHeight="1" x14ac:dyDescent="0.2">
      <c r="B36" s="183" t="s">
        <v>543</v>
      </c>
      <c r="C36" s="184"/>
      <c r="D36" s="145">
        <f>MIN(G27:G33)</f>
        <v>0</v>
      </c>
      <c r="E36" s="146" t="s">
        <v>7</v>
      </c>
      <c r="F36" s="147">
        <f>MAX(H27:H33)</f>
        <v>0</v>
      </c>
      <c r="G36" s="54"/>
      <c r="H36" s="54"/>
      <c r="I36" s="54"/>
      <c r="J36" s="24"/>
      <c r="K36" s="24"/>
      <c r="L36" s="24"/>
      <c r="M36" s="24"/>
      <c r="N36" s="24"/>
      <c r="O36" s="24"/>
      <c r="P36" s="24"/>
      <c r="Q36" s="24"/>
    </row>
    <row r="37" spans="1:28" s="16" customFormat="1" ht="24.75" customHeight="1" x14ac:dyDescent="0.2">
      <c r="B37" s="185" t="s">
        <v>50</v>
      </c>
      <c r="C37" s="186"/>
      <c r="D37" s="148">
        <f>F36+1-D36</f>
        <v>1</v>
      </c>
      <c r="E37" s="149"/>
      <c r="F37" s="28"/>
      <c r="G37" s="54"/>
      <c r="H37" s="54"/>
      <c r="I37" s="54"/>
      <c r="J37" s="24"/>
      <c r="K37" s="24"/>
      <c r="L37" s="24"/>
      <c r="M37" s="24"/>
      <c r="N37" s="24"/>
      <c r="O37" s="24"/>
      <c r="P37" s="24"/>
      <c r="Q37" s="24"/>
    </row>
    <row r="38" spans="1:28" s="16" customFormat="1" ht="24.75" customHeight="1" x14ac:dyDescent="0.25">
      <c r="B38" s="29"/>
      <c r="C38" s="29"/>
      <c r="D38" s="9"/>
      <c r="E38" s="149"/>
      <c r="F38" s="28"/>
      <c r="G38" s="28"/>
      <c r="H38" s="28"/>
      <c r="I38" s="28"/>
      <c r="J38" s="24"/>
      <c r="K38" s="24"/>
      <c r="L38" s="24"/>
      <c r="M38" s="24"/>
      <c r="N38" s="24"/>
      <c r="O38" s="24"/>
      <c r="P38" s="24"/>
      <c r="Q38" s="24"/>
    </row>
    <row r="39" spans="1:28" s="16" customFormat="1" ht="24.75" customHeight="1" x14ac:dyDescent="0.2">
      <c r="B39" s="185" t="s">
        <v>503</v>
      </c>
      <c r="C39" s="186"/>
      <c r="D39" s="150">
        <f>IF(D45="",0,IF(D45="Jā",0,IF(D44="Jā",0,SUM(S27:S33))))</f>
        <v>0</v>
      </c>
      <c r="E39" s="149"/>
      <c r="F39" s="28"/>
      <c r="G39" s="28"/>
      <c r="H39" s="28"/>
      <c r="I39" s="28"/>
      <c r="J39" s="24"/>
      <c r="K39" s="24"/>
      <c r="L39" s="24"/>
      <c r="M39" s="24"/>
      <c r="N39" s="24"/>
      <c r="O39" s="24"/>
      <c r="P39" s="24"/>
      <c r="Q39" s="24"/>
    </row>
    <row r="40" spans="1:28" s="16" customFormat="1" ht="24.75" customHeight="1" x14ac:dyDescent="0.2">
      <c r="B40" s="185" t="s">
        <v>505</v>
      </c>
      <c r="C40" s="186"/>
      <c r="D40" s="150">
        <f>D41-D39</f>
        <v>0</v>
      </c>
      <c r="E40" s="149"/>
      <c r="F40" s="28"/>
      <c r="G40" s="28"/>
      <c r="H40" s="28"/>
      <c r="I40" s="28"/>
      <c r="J40" s="24"/>
      <c r="K40" s="24"/>
      <c r="L40" s="24"/>
      <c r="M40" s="24"/>
      <c r="N40" s="24"/>
      <c r="O40" s="24"/>
      <c r="P40" s="24"/>
      <c r="Q40" s="24"/>
    </row>
    <row r="41" spans="1:28" s="16" customFormat="1" ht="24.75" customHeight="1" x14ac:dyDescent="0.2">
      <c r="B41" s="185" t="s">
        <v>504</v>
      </c>
      <c r="C41" s="186"/>
      <c r="D41" s="150">
        <f>D39*1.21</f>
        <v>0</v>
      </c>
      <c r="E41" s="43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4"/>
    </row>
    <row r="42" spans="1:28" s="9" customFormat="1" ht="24.75" customHeight="1" x14ac:dyDescent="0.25">
      <c r="E42" s="43"/>
      <c r="J42" s="49"/>
      <c r="K42" s="19"/>
      <c r="L42" s="19"/>
      <c r="M42" s="19"/>
      <c r="N42" s="19"/>
      <c r="O42" s="19"/>
      <c r="P42" s="19"/>
      <c r="Q42" s="19"/>
    </row>
    <row r="43" spans="1:28" s="9" customFormat="1" ht="36.75" customHeight="1" x14ac:dyDescent="0.25">
      <c r="B43" s="185" t="s">
        <v>8</v>
      </c>
      <c r="C43" s="186"/>
      <c r="D43" s="26" t="s">
        <v>581</v>
      </c>
      <c r="J43" s="19"/>
      <c r="K43" s="19"/>
      <c r="L43" s="19"/>
      <c r="M43" s="19"/>
      <c r="N43" s="19"/>
      <c r="O43" s="19"/>
      <c r="P43" s="19"/>
      <c r="Q43" s="19"/>
    </row>
    <row r="44" spans="1:28" s="9" customFormat="1" ht="24.75" customHeight="1" x14ac:dyDescent="0.25">
      <c r="B44" s="185" t="s">
        <v>9</v>
      </c>
      <c r="C44" s="186"/>
      <c r="D44" s="25" t="str">
        <f>IF(D43="Obligāta izvēlne","",IF(D43="","",IF(D43="Nē","Jā","Nē")))</f>
        <v/>
      </c>
      <c r="E44" s="168" t="str">
        <f>IF(D44="Jā","Satiksmes ierobežošanu/slēgšanu nav nepieciešams saskaņot"," ")</f>
        <v xml:space="preserve"> </v>
      </c>
      <c r="J44" s="19"/>
      <c r="K44" s="19"/>
      <c r="L44" s="19"/>
      <c r="M44" s="19"/>
      <c r="N44" s="19"/>
      <c r="O44" s="19"/>
      <c r="P44" s="19"/>
      <c r="Q44" s="19"/>
    </row>
    <row r="45" spans="1:28" s="9" customFormat="1" ht="39" customHeight="1" x14ac:dyDescent="0.25">
      <c r="B45" s="280" t="s">
        <v>491</v>
      </c>
      <c r="C45" s="281"/>
      <c r="D45" s="26" t="s">
        <v>581</v>
      </c>
      <c r="J45" s="19"/>
      <c r="K45" s="19"/>
      <c r="L45" s="19"/>
      <c r="M45" s="19"/>
      <c r="N45" s="19"/>
      <c r="O45" s="19"/>
      <c r="P45" s="19"/>
      <c r="Q45" s="19"/>
    </row>
    <row r="46" spans="1:28" s="9" customFormat="1" ht="39" customHeight="1" x14ac:dyDescent="0.25">
      <c r="B46" s="173" t="s">
        <v>53</v>
      </c>
      <c r="C46" s="174"/>
      <c r="D46" s="26" t="s">
        <v>581</v>
      </c>
      <c r="J46" s="19"/>
      <c r="K46" s="19"/>
      <c r="L46" s="19"/>
      <c r="M46" s="19"/>
      <c r="N46" s="19"/>
      <c r="O46" s="19"/>
      <c r="P46" s="19"/>
      <c r="Q46" s="19"/>
    </row>
    <row r="47" spans="1:28" s="9" customFormat="1" ht="39" customHeight="1" x14ac:dyDescent="0.45">
      <c r="B47" s="279" t="s">
        <v>526</v>
      </c>
      <c r="C47" s="279"/>
      <c r="D47" s="26" t="s">
        <v>581</v>
      </c>
      <c r="E47" s="166" t="str">
        <f>IF(D44="Jā","",IF(D47="Jā","Aizpildīt darba lapu SATIKSME un pievienot SATIKSMES ORGANIZĀCIJAS SHĒMU",""))</f>
        <v/>
      </c>
      <c r="J47" s="19"/>
      <c r="K47" s="164"/>
      <c r="L47" s="165"/>
      <c r="M47" s="19"/>
      <c r="N47" s="19"/>
      <c r="O47" s="19"/>
      <c r="P47" s="167"/>
      <c r="Q47" s="19"/>
    </row>
    <row r="48" spans="1:28" s="9" customFormat="1" ht="24.75" customHeight="1" x14ac:dyDescent="0.25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20" s="9" customFormat="1" ht="25.15" customHeight="1" x14ac:dyDescent="0.3">
      <c r="A49" s="278" t="s">
        <v>529</v>
      </c>
      <c r="B49" s="278"/>
      <c r="C49" s="273"/>
      <c r="D49" s="273"/>
      <c r="E49" s="273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20" s="9" customFormat="1" ht="25.15" customHeight="1" x14ac:dyDescent="0.3">
      <c r="A50" s="278" t="s">
        <v>500</v>
      </c>
      <c r="B50" s="278"/>
      <c r="C50" s="273"/>
      <c r="D50" s="273"/>
      <c r="E50" s="273"/>
      <c r="J50" s="20"/>
    </row>
    <row r="51" spans="1:20" s="9" customFormat="1" ht="25.15" customHeight="1" x14ac:dyDescent="0.3">
      <c r="A51" s="271" t="s">
        <v>501</v>
      </c>
      <c r="B51" s="271"/>
      <c r="C51" s="273"/>
      <c r="D51" s="273"/>
      <c r="E51" s="273"/>
      <c r="N51" s="223"/>
      <c r="O51" s="224"/>
      <c r="P51" s="224"/>
      <c r="Q51" s="224"/>
      <c r="R51" s="224"/>
    </row>
    <row r="52" spans="1:20" s="9" customFormat="1" ht="25.15" customHeight="1" x14ac:dyDescent="0.3">
      <c r="A52" s="271" t="s">
        <v>502</v>
      </c>
      <c r="B52" s="271"/>
      <c r="C52" s="273"/>
      <c r="D52" s="273"/>
      <c r="E52" s="273"/>
      <c r="J52" s="21"/>
      <c r="K52" s="21"/>
      <c r="L52" s="21"/>
      <c r="M52" s="21"/>
      <c r="N52" s="21"/>
      <c r="O52" s="4"/>
      <c r="R52" s="4"/>
      <c r="S52" s="4"/>
    </row>
    <row r="53" spans="1:20" s="9" customFormat="1" ht="33.75" customHeight="1" x14ac:dyDescent="0.3">
      <c r="A53" s="272" t="s">
        <v>509</v>
      </c>
      <c r="B53" s="272"/>
      <c r="C53" s="273"/>
      <c r="D53" s="273"/>
      <c r="E53" s="273"/>
      <c r="J53" s="21"/>
      <c r="K53" s="21"/>
      <c r="N53" s="223"/>
      <c r="O53" s="224"/>
      <c r="P53" s="224"/>
      <c r="Q53" s="224"/>
      <c r="R53" s="224"/>
    </row>
    <row r="54" spans="1:20" s="9" customFormat="1" ht="15.75" x14ac:dyDescent="0.25">
      <c r="A54" s="199" t="s">
        <v>48</v>
      </c>
      <c r="B54" s="199"/>
      <c r="C54" s="199"/>
      <c r="D54" s="199"/>
      <c r="E54" s="199"/>
      <c r="F54" s="21"/>
      <c r="G54" s="21"/>
      <c r="H54" s="21"/>
      <c r="I54" s="21"/>
    </row>
    <row r="55" spans="1:20" s="9" customFormat="1" ht="15.75" x14ac:dyDescent="0.25">
      <c r="O55" s="4"/>
      <c r="R55" s="4"/>
      <c r="S55" s="4"/>
    </row>
    <row r="56" spans="1:20" s="9" customFormat="1" ht="15.75" x14ac:dyDescent="0.25"/>
    <row r="57" spans="1:20" s="9" customFormat="1" ht="36.75" customHeight="1" x14ac:dyDescent="0.25">
      <c r="A57" s="172" t="s">
        <v>525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</row>
    <row r="58" spans="1:20" s="9" customFormat="1" ht="12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20" s="9" customFormat="1" ht="15.7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20" s="9" customFormat="1" ht="15.75" x14ac:dyDescent="0.25">
      <c r="A60" s="171"/>
      <c r="B60" s="171"/>
      <c r="C60" s="23"/>
      <c r="D60" s="40" t="s">
        <v>481</v>
      </c>
      <c r="E60" s="6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20" s="9" customFormat="1" ht="18.75" x14ac:dyDescent="0.25">
      <c r="A61" s="218" t="s">
        <v>493</v>
      </c>
      <c r="B61" s="218"/>
      <c r="C61" s="69"/>
      <c r="D61" s="40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20" s="9" customFormat="1" ht="15.75" x14ac:dyDescent="0.25">
      <c r="A62" s="69"/>
      <c r="B62" s="69"/>
      <c r="C62" s="69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20" s="9" customFormat="1" ht="15.75" x14ac:dyDescent="0.25">
      <c r="A63" s="171"/>
      <c r="B63" s="17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20" s="9" customFormat="1" ht="15.75" x14ac:dyDescent="0.25">
      <c r="A64" s="169" t="s">
        <v>486</v>
      </c>
      <c r="B64" s="17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9" customFormat="1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9" customFormat="1" ht="15.75" x14ac:dyDescent="0.25">
      <c r="A66" s="206" t="s">
        <v>488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42"/>
    </row>
    <row r="67" spans="1:19" s="9" customFormat="1" ht="15.75" x14ac:dyDescent="0.25">
      <c r="A67" s="219" t="s">
        <v>489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42"/>
    </row>
    <row r="68" spans="1:19" s="9" customFormat="1" ht="15.75" x14ac:dyDescent="0.25">
      <c r="A68" s="219" t="s">
        <v>492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42"/>
    </row>
    <row r="69" spans="1:19" s="9" customFormat="1" ht="15.75" x14ac:dyDescent="0.25">
      <c r="A69" s="219" t="s">
        <v>494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42"/>
    </row>
    <row r="70" spans="1:19" s="9" customFormat="1" ht="15.75" x14ac:dyDescent="0.25">
      <c r="S70" s="40"/>
    </row>
    <row r="71" spans="1:19" s="9" customFormat="1" ht="15.75" x14ac:dyDescent="0.25">
      <c r="A71" s="199" t="s">
        <v>19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</row>
  </sheetData>
  <protectedRanges>
    <protectedRange algorithmName="SHA-512" hashValue="1G/tCCBPeEu6Gg0JVJ+GP5+BYKA7rQ5jv2FWbvMJJD8zXbvHbxbo44hgvZKqHuJMOKq75WY/7WIHUsV+sCFqig==" saltValue="8xWjN3z3VJLwj5kmeWJfAA==" spinCount="100000" sqref="A17:A19 C18:C19 A3:A15 C12:C16" name="Range1"/>
    <protectedRange algorithmName="SHA-512" hashValue="1G/tCCBPeEu6Gg0JVJ+GP5+BYKA7rQ5jv2FWbvMJJD8zXbvHbxbo44hgvZKqHuJMOKq75WY/7WIHUsV+sCFqig==" saltValue="8xWjN3z3VJLwj5kmeWJfAA==" spinCount="100000" sqref="B43:C44 B36:C41" name="Range1_2"/>
    <protectedRange algorithmName="SHA-512" hashValue="1G/tCCBPeEu6Gg0JVJ+GP5+BYKA7rQ5jv2FWbvMJJD8zXbvHbxbo44hgvZKqHuJMOKq75WY/7WIHUsV+sCFqig==" saltValue="8xWjN3z3VJLwj5kmeWJfAA==" spinCount="100000" sqref="C45:C47 B45:B46" name="Range1_3"/>
    <protectedRange algorithmName="SHA-512" hashValue="1G/tCCBPeEu6Gg0JVJ+GP5+BYKA7rQ5jv2FWbvMJJD8zXbvHbxbo44hgvZKqHuJMOKq75WY/7WIHUsV+sCFqig==" saltValue="8xWjN3z3VJLwj5kmeWJfAA==" spinCount="100000" sqref="E41:E42" name="Range1_1"/>
  </protectedRanges>
  <mergeCells count="83">
    <mergeCell ref="J23:R23"/>
    <mergeCell ref="D13:R13"/>
    <mergeCell ref="A12:B14"/>
    <mergeCell ref="A50:B50"/>
    <mergeCell ref="B40:C40"/>
    <mergeCell ref="B39:C39"/>
    <mergeCell ref="D12:R12"/>
    <mergeCell ref="D14:R14"/>
    <mergeCell ref="B47:C47"/>
    <mergeCell ref="A49:B49"/>
    <mergeCell ref="C49:E49"/>
    <mergeCell ref="B45:C45"/>
    <mergeCell ref="A19:B19"/>
    <mergeCell ref="A52:B52"/>
    <mergeCell ref="A53:B53"/>
    <mergeCell ref="C50:E50"/>
    <mergeCell ref="C51:E51"/>
    <mergeCell ref="C52:E52"/>
    <mergeCell ref="C53:E53"/>
    <mergeCell ref="A68:R68"/>
    <mergeCell ref="A67:R67"/>
    <mergeCell ref="A17:C17"/>
    <mergeCell ref="A5:C5"/>
    <mergeCell ref="A6:C6"/>
    <mergeCell ref="A7:C7"/>
    <mergeCell ref="A8:C8"/>
    <mergeCell ref="A15:B16"/>
    <mergeCell ref="B21:AB21"/>
    <mergeCell ref="D23:D26"/>
    <mergeCell ref="E23:E26"/>
    <mergeCell ref="F23:F26"/>
    <mergeCell ref="J25:L25"/>
    <mergeCell ref="S24:S26"/>
    <mergeCell ref="A18:B18"/>
    <mergeCell ref="A51:B51"/>
    <mergeCell ref="A1:R1"/>
    <mergeCell ref="N53:R53"/>
    <mergeCell ref="N51:R51"/>
    <mergeCell ref="D17:R17"/>
    <mergeCell ref="D16:R16"/>
    <mergeCell ref="M25:P25"/>
    <mergeCell ref="C23:C26"/>
    <mergeCell ref="A3:C3"/>
    <mergeCell ref="A4:C4"/>
    <mergeCell ref="A9:C9"/>
    <mergeCell ref="A10:C10"/>
    <mergeCell ref="A11:C11"/>
    <mergeCell ref="D3:R3"/>
    <mergeCell ref="D8:R8"/>
    <mergeCell ref="D10:R10"/>
    <mergeCell ref="D11:R11"/>
    <mergeCell ref="A71:R71"/>
    <mergeCell ref="D18:R18"/>
    <mergeCell ref="D19:R19"/>
    <mergeCell ref="D4:R4"/>
    <mergeCell ref="A66:R66"/>
    <mergeCell ref="D5:R5"/>
    <mergeCell ref="D6:R6"/>
    <mergeCell ref="D7:R7"/>
    <mergeCell ref="D9:R9"/>
    <mergeCell ref="D15:R15"/>
    <mergeCell ref="J24:R24"/>
    <mergeCell ref="A23:A26"/>
    <mergeCell ref="B23:B26"/>
    <mergeCell ref="A60:B60"/>
    <mergeCell ref="A61:B61"/>
    <mergeCell ref="A69:R69"/>
    <mergeCell ref="A64:B64"/>
    <mergeCell ref="A63:B63"/>
    <mergeCell ref="A57:T57"/>
    <mergeCell ref="B46:C46"/>
    <mergeCell ref="T23:AB23"/>
    <mergeCell ref="T24:AB24"/>
    <mergeCell ref="T25:V25"/>
    <mergeCell ref="W25:Z25"/>
    <mergeCell ref="B36:C36"/>
    <mergeCell ref="B37:C37"/>
    <mergeCell ref="B41:C41"/>
    <mergeCell ref="B43:C43"/>
    <mergeCell ref="B44:C44"/>
    <mergeCell ref="G23:I25"/>
    <mergeCell ref="A34:I34"/>
    <mergeCell ref="A54:E54"/>
  </mergeCells>
  <phoneticPr fontId="0" type="noConversion"/>
  <dataValidations count="3">
    <dataValidation type="list" allowBlank="1" showInputMessage="1" showErrorMessage="1" sqref="D27:D33" xr:uid="{00000000-0002-0000-0000-000001000000}">
      <formula1>"Rakšanas darbi,Aizņemšana"</formula1>
    </dataValidation>
    <dataValidation type="list" allowBlank="1" showInputMessage="1" showErrorMessage="1" sqref="F27:F33" xr:uid="{00000000-0002-0000-0000-000002000000}">
      <formula1>"jaunbūve, atjaunošana, pārbūve"</formula1>
    </dataValidation>
    <dataValidation type="list" allowBlank="1" showInputMessage="1" showErrorMessage="1" sqref="D45:D47 D43" xr:uid="{55444B96-648C-4714-8958-BE9815501E7F}">
      <formula1>"Jā, Nē, Obligāta izvēlne"</formula1>
    </dataValidation>
  </dataValidations>
  <printOptions horizontalCentered="1"/>
  <pageMargins left="0.15748031496062992" right="0.15748031496062992" top="0.15748031496062992" bottom="0.15748031496062992" header="0.15748031496062992" footer="0.15748031496062992"/>
  <pageSetup paperSize="8" scale="53" fitToWidth="0" fitToHeight="0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4000000}">
          <x14:formula1>
            <xm:f>'Darbu tips'!$A$2:$A$27</xm:f>
          </x14:formula1>
          <xm:sqref>E27:E33</xm:sqref>
        </x14:dataValidation>
        <x14:dataValidation type="list" allowBlank="1" showInputMessage="1" showErrorMessage="1" xr:uid="{00000000-0002-0000-0000-000005000000}">
          <x14:formula1>
            <xm:f>'Ielu reģistrs'!$B$2:$B$463</xm:f>
          </x14:formula1>
          <xm:sqref>B28:B33</xm:sqref>
        </x14:dataValidation>
        <x14:dataValidation type="list" allowBlank="1" showInputMessage="1" showErrorMessage="1" xr:uid="{00000000-0002-0000-0000-000006000000}">
          <x14:formula1>
            <xm:f>'Ielu reģistrs'!$B$2:$B$464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Zeros="0" view="pageBreakPreview" zoomScale="90" zoomScaleNormal="60" zoomScaleSheetLayoutView="90" workbookViewId="0">
      <selection activeCell="G21" sqref="G21"/>
    </sheetView>
  </sheetViews>
  <sheetFormatPr defaultColWidth="8.85546875" defaultRowHeight="12.75" x14ac:dyDescent="0.2"/>
  <cols>
    <col min="1" max="1" width="8.85546875" style="93"/>
    <col min="2" max="2" width="47.28515625" style="93" customWidth="1"/>
    <col min="3" max="4" width="18.42578125" style="93" customWidth="1"/>
    <col min="5" max="7" width="16.7109375" style="93" customWidth="1"/>
    <col min="8" max="9" width="12.5703125" style="93" bestFit="1" customWidth="1"/>
    <col min="10" max="12" width="14.140625" style="93" customWidth="1"/>
    <col min="13" max="13" width="12.5703125" style="93" bestFit="1" customWidth="1"/>
    <col min="14" max="14" width="11.42578125" style="93" customWidth="1"/>
    <col min="15" max="15" width="12.5703125" style="93" bestFit="1" customWidth="1"/>
    <col min="16" max="16" width="11.42578125" style="93" customWidth="1"/>
    <col min="17" max="16384" width="8.85546875" style="93"/>
  </cols>
  <sheetData>
    <row r="1" spans="1:19" ht="30" x14ac:dyDescent="0.2">
      <c r="A1" s="320" t="s">
        <v>545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9" ht="16.5" thickBot="1" x14ac:dyDescent="0.3">
      <c r="M2" s="94"/>
      <c r="N2" s="94"/>
      <c r="O2" s="94"/>
      <c r="P2" s="94"/>
    </row>
    <row r="3" spans="1:19" ht="19.5" thickBot="1" x14ac:dyDescent="0.25">
      <c r="A3" s="350" t="s">
        <v>51</v>
      </c>
      <c r="B3" s="351"/>
      <c r="C3" s="352"/>
      <c r="D3" s="353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5"/>
    </row>
    <row r="4" spans="1:19" ht="16.5" thickTop="1" x14ac:dyDescent="0.2">
      <c r="A4" s="325" t="s">
        <v>497</v>
      </c>
      <c r="B4" s="326"/>
      <c r="C4" s="327"/>
      <c r="D4" s="331">
        <f>IELAS_aizņemšana!D4</f>
        <v>0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3"/>
    </row>
    <row r="5" spans="1:19" ht="15.75" x14ac:dyDescent="0.2">
      <c r="A5" s="347" t="s">
        <v>498</v>
      </c>
      <c r="B5" s="348"/>
      <c r="C5" s="349"/>
      <c r="D5" s="334">
        <f>IELAS_aizņemšana!D5</f>
        <v>0</v>
      </c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6"/>
    </row>
    <row r="6" spans="1:19" ht="15.75" x14ac:dyDescent="0.2">
      <c r="A6" s="347" t="s">
        <v>499</v>
      </c>
      <c r="B6" s="348"/>
      <c r="C6" s="349"/>
      <c r="D6" s="334">
        <f>IELAS_aizņemšana!D9</f>
        <v>0</v>
      </c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</row>
    <row r="7" spans="1:19" ht="15.75" x14ac:dyDescent="0.2">
      <c r="A7" s="240" t="s">
        <v>481</v>
      </c>
      <c r="B7" s="241"/>
      <c r="C7" s="242"/>
      <c r="D7" s="334">
        <f>IELAS_aizņemšana!D10</f>
        <v>0</v>
      </c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6"/>
    </row>
    <row r="8" spans="1:19" ht="15.75" x14ac:dyDescent="0.2">
      <c r="A8" s="347" t="s">
        <v>482</v>
      </c>
      <c r="B8" s="348"/>
      <c r="C8" s="349"/>
      <c r="D8" s="334">
        <f>IELAS_aizņemšana!D11</f>
        <v>0</v>
      </c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6"/>
    </row>
    <row r="9" spans="1:19" ht="19.5" thickBot="1" x14ac:dyDescent="0.3">
      <c r="A9" s="322" t="s">
        <v>12</v>
      </c>
      <c r="B9" s="323"/>
      <c r="C9" s="324"/>
      <c r="D9" s="343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5"/>
    </row>
    <row r="10" spans="1:19" ht="32.25" thickTop="1" x14ac:dyDescent="0.2">
      <c r="A10" s="346" t="s">
        <v>485</v>
      </c>
      <c r="B10" s="262"/>
      <c r="C10" s="81" t="s">
        <v>538</v>
      </c>
      <c r="D10" s="331">
        <f>IELAS_aizņemšana!D18</f>
        <v>0</v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3"/>
    </row>
    <row r="11" spans="1:19" ht="19.5" thickBot="1" x14ac:dyDescent="0.3">
      <c r="A11" s="322" t="s">
        <v>530</v>
      </c>
      <c r="B11" s="323"/>
      <c r="C11" s="324"/>
      <c r="D11" s="343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5"/>
    </row>
    <row r="12" spans="1:19" ht="16.149999999999999" customHeight="1" thickTop="1" x14ac:dyDescent="0.2">
      <c r="A12" s="325" t="s">
        <v>483</v>
      </c>
      <c r="B12" s="326"/>
      <c r="C12" s="327"/>
      <c r="D12" s="337">
        <f>IELAS_aizņemšana!D21</f>
        <v>0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9"/>
    </row>
    <row r="13" spans="1:19" ht="16.149999999999999" customHeight="1" thickBot="1" x14ac:dyDescent="0.25">
      <c r="A13" s="328" t="s">
        <v>481</v>
      </c>
      <c r="B13" s="329"/>
      <c r="C13" s="330"/>
      <c r="D13" s="340">
        <f>IELAS_aizņemšana!D22</f>
        <v>0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2"/>
    </row>
    <row r="14" spans="1:19" ht="25.15" customHeight="1" thickBot="1" x14ac:dyDescent="0.3">
      <c r="A14" s="288" t="s">
        <v>529</v>
      </c>
      <c r="B14" s="289"/>
      <c r="C14" s="290"/>
      <c r="D14" s="300">
        <f>IELAS_aizņemšana!C49</f>
        <v>0</v>
      </c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2"/>
    </row>
    <row r="15" spans="1:19" ht="18.75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13.5" thickBot="1" x14ac:dyDescent="0.25"/>
    <row r="17" spans="1:16" ht="15.75" x14ac:dyDescent="0.2">
      <c r="A17" s="303" t="s">
        <v>6</v>
      </c>
      <c r="B17" s="291" t="s">
        <v>52</v>
      </c>
      <c r="C17" s="308" t="s">
        <v>528</v>
      </c>
      <c r="D17" s="287"/>
      <c r="E17" s="294" t="s">
        <v>0</v>
      </c>
      <c r="F17" s="297" t="s">
        <v>10</v>
      </c>
      <c r="G17" s="297" t="s">
        <v>11</v>
      </c>
      <c r="H17" s="286" t="s">
        <v>531</v>
      </c>
      <c r="I17" s="287"/>
      <c r="J17" s="308" t="s">
        <v>539</v>
      </c>
      <c r="K17" s="309"/>
      <c r="L17" s="309"/>
      <c r="M17" s="309"/>
      <c r="N17" s="309"/>
      <c r="O17" s="309"/>
      <c r="P17" s="287"/>
    </row>
    <row r="18" spans="1:16" ht="24" customHeight="1" x14ac:dyDescent="0.2">
      <c r="A18" s="304"/>
      <c r="B18" s="292"/>
      <c r="C18" s="316" t="s">
        <v>527</v>
      </c>
      <c r="D18" s="318" t="s">
        <v>7</v>
      </c>
      <c r="E18" s="295"/>
      <c r="F18" s="298"/>
      <c r="G18" s="298"/>
      <c r="H18" s="99" t="s">
        <v>527</v>
      </c>
      <c r="I18" s="100" t="s">
        <v>7</v>
      </c>
      <c r="J18" s="312" t="s">
        <v>534</v>
      </c>
      <c r="K18" s="314" t="s">
        <v>540</v>
      </c>
      <c r="L18" s="314" t="s">
        <v>536</v>
      </c>
      <c r="M18" s="306" t="s">
        <v>527</v>
      </c>
      <c r="N18" s="307"/>
      <c r="O18" s="310" t="s">
        <v>7</v>
      </c>
      <c r="P18" s="311"/>
    </row>
    <row r="19" spans="1:16" ht="24" customHeight="1" thickBot="1" x14ac:dyDescent="0.3">
      <c r="A19" s="305"/>
      <c r="B19" s="293"/>
      <c r="C19" s="317"/>
      <c r="D19" s="319"/>
      <c r="E19" s="296"/>
      <c r="F19" s="299"/>
      <c r="G19" s="299"/>
      <c r="H19" s="284" t="s">
        <v>537</v>
      </c>
      <c r="I19" s="285"/>
      <c r="J19" s="313"/>
      <c r="K19" s="315"/>
      <c r="L19" s="315"/>
      <c r="M19" s="84" t="s">
        <v>537</v>
      </c>
      <c r="N19" s="102" t="s">
        <v>541</v>
      </c>
      <c r="O19" s="88" t="s">
        <v>537</v>
      </c>
      <c r="P19" s="89" t="s">
        <v>542</v>
      </c>
    </row>
    <row r="20" spans="1:16" ht="20.25" x14ac:dyDescent="0.3">
      <c r="A20" s="101">
        <v>1</v>
      </c>
      <c r="B20" s="128">
        <f>IELAS_aizņemšana!B27</f>
        <v>0</v>
      </c>
      <c r="C20" s="131"/>
      <c r="D20" s="132"/>
      <c r="E20" s="106">
        <f>IELAS_aizņemšana!D27</f>
        <v>0</v>
      </c>
      <c r="F20" s="107">
        <f>IELAS_aizņemšana!E27</f>
        <v>0</v>
      </c>
      <c r="G20" s="107">
        <f>IELAS_aizņemšana!F27</f>
        <v>0</v>
      </c>
      <c r="H20" s="108">
        <f>IELAS_aizņemšana!G27</f>
        <v>0</v>
      </c>
      <c r="I20" s="109">
        <f>IELAS_aizņemšana!H27</f>
        <v>0</v>
      </c>
      <c r="J20" s="95"/>
      <c r="K20" s="96"/>
      <c r="L20" s="96"/>
      <c r="M20" s="122"/>
      <c r="N20" s="118"/>
      <c r="O20" s="125"/>
      <c r="P20" s="119"/>
    </row>
    <row r="21" spans="1:16" ht="20.25" x14ac:dyDescent="0.3">
      <c r="A21" s="90">
        <v>2</v>
      </c>
      <c r="B21" s="129">
        <f>IELAS_aizņemšana!B28</f>
        <v>0</v>
      </c>
      <c r="C21" s="133"/>
      <c r="D21" s="134"/>
      <c r="E21" s="110">
        <f>IELAS_aizņemšana!D28</f>
        <v>0</v>
      </c>
      <c r="F21" s="111">
        <f>IELAS_aizņemšana!E28</f>
        <v>0</v>
      </c>
      <c r="G21" s="111">
        <f>IELAS_aizņemšana!F28</f>
        <v>0</v>
      </c>
      <c r="H21" s="112">
        <f>IELAS_aizņemšana!G28</f>
        <v>0</v>
      </c>
      <c r="I21" s="113">
        <f>IELAS_aizņemšana!H28</f>
        <v>0</v>
      </c>
      <c r="J21" s="95"/>
      <c r="K21" s="96"/>
      <c r="L21" s="96"/>
      <c r="M21" s="123"/>
      <c r="N21" s="118"/>
      <c r="O21" s="126"/>
      <c r="P21" s="119"/>
    </row>
    <row r="22" spans="1:16" ht="20.25" x14ac:dyDescent="0.3">
      <c r="A22" s="90">
        <v>3</v>
      </c>
      <c r="B22" s="129">
        <f>IELAS_aizņemšana!B29</f>
        <v>0</v>
      </c>
      <c r="C22" s="133"/>
      <c r="D22" s="134"/>
      <c r="E22" s="110">
        <f>IELAS_aizņemšana!D29</f>
        <v>0</v>
      </c>
      <c r="F22" s="111">
        <f>IELAS_aizņemšana!E29</f>
        <v>0</v>
      </c>
      <c r="G22" s="111">
        <f>IELAS_aizņemšana!F29</f>
        <v>0</v>
      </c>
      <c r="H22" s="112">
        <f>IELAS_aizņemšana!G29</f>
        <v>0</v>
      </c>
      <c r="I22" s="113">
        <f>IELAS_aizņemšana!H29</f>
        <v>0</v>
      </c>
      <c r="J22" s="95"/>
      <c r="K22" s="96"/>
      <c r="L22" s="96"/>
      <c r="M22" s="123"/>
      <c r="N22" s="118"/>
      <c r="O22" s="126"/>
      <c r="P22" s="119"/>
    </row>
    <row r="23" spans="1:16" ht="31.15" customHeight="1" x14ac:dyDescent="0.3">
      <c r="A23" s="90">
        <v>4</v>
      </c>
      <c r="B23" s="129">
        <f>IELAS_aizņemšana!B30</f>
        <v>0</v>
      </c>
      <c r="C23" s="133"/>
      <c r="D23" s="134"/>
      <c r="E23" s="110">
        <f>IELAS_aizņemšana!D30</f>
        <v>0</v>
      </c>
      <c r="F23" s="111">
        <f>IELAS_aizņemšana!E30</f>
        <v>0</v>
      </c>
      <c r="G23" s="111">
        <f>IELAS_aizņemšana!F30</f>
        <v>0</v>
      </c>
      <c r="H23" s="112">
        <f>IELAS_aizņemšana!G30</f>
        <v>0</v>
      </c>
      <c r="I23" s="113">
        <f>IELAS_aizņemšana!H30</f>
        <v>0</v>
      </c>
      <c r="J23" s="95"/>
      <c r="K23" s="96"/>
      <c r="L23" s="96"/>
      <c r="M23" s="123"/>
      <c r="N23" s="118"/>
      <c r="O23" s="126"/>
      <c r="P23" s="119"/>
    </row>
    <row r="24" spans="1:16" ht="20.25" x14ac:dyDescent="0.3">
      <c r="A24" s="90">
        <v>5</v>
      </c>
      <c r="B24" s="129">
        <f>IELAS_aizņemšana!B31</f>
        <v>0</v>
      </c>
      <c r="C24" s="133"/>
      <c r="D24" s="134"/>
      <c r="E24" s="110">
        <f>IELAS_aizņemšana!D31</f>
        <v>0</v>
      </c>
      <c r="F24" s="111">
        <f>IELAS_aizņemšana!E31</f>
        <v>0</v>
      </c>
      <c r="G24" s="111">
        <f>IELAS_aizņemšana!F31</f>
        <v>0</v>
      </c>
      <c r="H24" s="112">
        <f>IELAS_aizņemšana!G31</f>
        <v>0</v>
      </c>
      <c r="I24" s="113">
        <f>IELAS_aizņemšana!H31</f>
        <v>0</v>
      </c>
      <c r="J24" s="95"/>
      <c r="K24" s="96"/>
      <c r="L24" s="96"/>
      <c r="M24" s="123"/>
      <c r="N24" s="118"/>
      <c r="O24" s="126"/>
      <c r="P24" s="119"/>
    </row>
    <row r="25" spans="1:16" ht="20.25" x14ac:dyDescent="0.3">
      <c r="A25" s="91">
        <v>6</v>
      </c>
      <c r="B25" s="129">
        <f>IELAS_aizņemšana!B32</f>
        <v>0</v>
      </c>
      <c r="C25" s="133"/>
      <c r="D25" s="134"/>
      <c r="E25" s="110">
        <f>IELAS_aizņemšana!D32</f>
        <v>0</v>
      </c>
      <c r="F25" s="111">
        <f>IELAS_aizņemšana!E32</f>
        <v>0</v>
      </c>
      <c r="G25" s="111">
        <f>IELAS_aizņemšana!F32</f>
        <v>0</v>
      </c>
      <c r="H25" s="112">
        <f>IELAS_aizņemšana!G32</f>
        <v>0</v>
      </c>
      <c r="I25" s="113">
        <f>IELAS_aizņemšana!H32</f>
        <v>0</v>
      </c>
      <c r="J25" s="95"/>
      <c r="K25" s="96"/>
      <c r="L25" s="96"/>
      <c r="M25" s="123"/>
      <c r="N25" s="118"/>
      <c r="O25" s="126"/>
      <c r="P25" s="119"/>
    </row>
    <row r="26" spans="1:16" ht="21" thickBot="1" x14ac:dyDescent="0.35">
      <c r="A26" s="92">
        <v>7</v>
      </c>
      <c r="B26" s="130">
        <f>IELAS_aizņemšana!B33</f>
        <v>0</v>
      </c>
      <c r="C26" s="135"/>
      <c r="D26" s="136"/>
      <c r="E26" s="114">
        <f>IELAS_aizņemšana!D33</f>
        <v>0</v>
      </c>
      <c r="F26" s="115">
        <f>IELAS_aizņemšana!E33</f>
        <v>0</v>
      </c>
      <c r="G26" s="115">
        <f>IELAS_aizņemšana!F33</f>
        <v>0</v>
      </c>
      <c r="H26" s="116">
        <f>IELAS_aizņemšana!G33</f>
        <v>0</v>
      </c>
      <c r="I26" s="117">
        <f>IELAS_aizņemšana!H33</f>
        <v>0</v>
      </c>
      <c r="J26" s="97"/>
      <c r="K26" s="98"/>
      <c r="L26" s="98"/>
      <c r="M26" s="124"/>
      <c r="N26" s="120"/>
      <c r="O26" s="127"/>
      <c r="P26" s="121"/>
    </row>
    <row r="28" spans="1:16" ht="39" customHeight="1" x14ac:dyDescent="0.2">
      <c r="A28" s="172" t="s">
        <v>525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ht="15.7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5.7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5.75" x14ac:dyDescent="0.25">
      <c r="A31" s="171"/>
      <c r="B31" s="171"/>
      <c r="C31" s="23"/>
      <c r="D31" s="40"/>
      <c r="E31" s="40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8.75" x14ac:dyDescent="0.25">
      <c r="A32" s="218" t="s">
        <v>546</v>
      </c>
      <c r="B32" s="218"/>
      <c r="C32" s="69"/>
      <c r="D32" s="4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5.75" x14ac:dyDescent="0.25">
      <c r="A33" s="69"/>
      <c r="B33" s="69"/>
      <c r="C33" s="69"/>
      <c r="D33" s="23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5.75" x14ac:dyDescent="0.25">
      <c r="A34" s="171"/>
      <c r="B34" s="171"/>
      <c r="C34" s="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5.75" x14ac:dyDescent="0.25">
      <c r="A35" s="169" t="s">
        <v>486</v>
      </c>
      <c r="B35" s="170"/>
      <c r="C35" s="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" x14ac:dyDescent="0.25">
      <c r="A37" s="219" t="s">
        <v>548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</row>
    <row r="38" spans="1:16" x14ac:dyDescent="0.2">
      <c r="A38" s="219" t="s">
        <v>547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1:16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.75" x14ac:dyDescent="0.25">
      <c r="A43" s="199" t="s">
        <v>19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</row>
  </sheetData>
  <protectedRanges>
    <protectedRange algorithmName="SHA-512" hashValue="1G/tCCBPeEu6Gg0JVJ+GP5+BYKA7rQ5jv2FWbvMJJD8zXbvHbxbo44hgvZKqHuJMOKq75WY/7WIHUsV+sCFqig==" saltValue="8xWjN3z3VJLwj5kmeWJfAA==" spinCount="100000" sqref="C13 C10 A3:A15 B15:S15" name="Range1"/>
  </protectedRanges>
  <mergeCells count="49">
    <mergeCell ref="A6:C6"/>
    <mergeCell ref="A7:C7"/>
    <mergeCell ref="A8:C8"/>
    <mergeCell ref="A3:C3"/>
    <mergeCell ref="D3:P3"/>
    <mergeCell ref="A4:C4"/>
    <mergeCell ref="A5:C5"/>
    <mergeCell ref="A1:P1"/>
    <mergeCell ref="A11:C11"/>
    <mergeCell ref="A12:C12"/>
    <mergeCell ref="A13:C13"/>
    <mergeCell ref="D4:P4"/>
    <mergeCell ref="D5:P5"/>
    <mergeCell ref="D6:P6"/>
    <mergeCell ref="D7:P7"/>
    <mergeCell ref="D8:P8"/>
    <mergeCell ref="D10:P10"/>
    <mergeCell ref="D12:P12"/>
    <mergeCell ref="D13:P13"/>
    <mergeCell ref="D11:P11"/>
    <mergeCell ref="D9:P9"/>
    <mergeCell ref="A9:C9"/>
    <mergeCell ref="A10:B10"/>
    <mergeCell ref="A14:C14"/>
    <mergeCell ref="B17:B19"/>
    <mergeCell ref="E17:E19"/>
    <mergeCell ref="G17:G19"/>
    <mergeCell ref="F17:F19"/>
    <mergeCell ref="D14:P14"/>
    <mergeCell ref="A17:A19"/>
    <mergeCell ref="M18:N18"/>
    <mergeCell ref="J17:P17"/>
    <mergeCell ref="O18:P18"/>
    <mergeCell ref="J18:J19"/>
    <mergeCell ref="K18:K19"/>
    <mergeCell ref="C18:C19"/>
    <mergeCell ref="D18:D19"/>
    <mergeCell ref="C17:D17"/>
    <mergeCell ref="L18:L19"/>
    <mergeCell ref="H19:I19"/>
    <mergeCell ref="H17:I17"/>
    <mergeCell ref="A43:P43"/>
    <mergeCell ref="A28:P28"/>
    <mergeCell ref="A38:P38"/>
    <mergeCell ref="A31:B31"/>
    <mergeCell ref="A32:B32"/>
    <mergeCell ref="A34:B34"/>
    <mergeCell ref="A35:B35"/>
    <mergeCell ref="A37:P37"/>
  </mergeCells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'Darbu tips'!$A$32:$A$34</xm:f>
          </x14:formula1>
          <xm:sqref>J20:L26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E29" sqref="E29"/>
    </sheetView>
  </sheetViews>
  <sheetFormatPr defaultRowHeight="12.75" x14ac:dyDescent="0.2"/>
  <cols>
    <col min="1" max="1" width="41" bestFit="1" customWidth="1"/>
  </cols>
  <sheetData>
    <row r="1" spans="1:1" x14ac:dyDescent="0.2">
      <c r="A1" s="1"/>
    </row>
    <row r="2" spans="1:1" ht="16.5" x14ac:dyDescent="0.2">
      <c r="A2" s="2" t="s">
        <v>44</v>
      </c>
    </row>
    <row r="3" spans="1:1" ht="16.5" x14ac:dyDescent="0.2">
      <c r="A3" s="2" t="s">
        <v>20</v>
      </c>
    </row>
    <row r="4" spans="1:1" ht="16.5" x14ac:dyDescent="0.2">
      <c r="A4" s="2" t="s">
        <v>43</v>
      </c>
    </row>
    <row r="5" spans="1:1" ht="16.5" x14ac:dyDescent="0.2">
      <c r="A5" s="2" t="s">
        <v>42</v>
      </c>
    </row>
    <row r="6" spans="1:1" ht="16.5" x14ac:dyDescent="0.2">
      <c r="A6" s="2" t="s">
        <v>21</v>
      </c>
    </row>
    <row r="7" spans="1:1" ht="16.5" x14ac:dyDescent="0.2">
      <c r="A7" s="2" t="s">
        <v>25</v>
      </c>
    </row>
    <row r="8" spans="1:1" ht="16.5" x14ac:dyDescent="0.2">
      <c r="A8" s="2" t="s">
        <v>41</v>
      </c>
    </row>
    <row r="9" spans="1:1" ht="16.5" x14ac:dyDescent="0.2">
      <c r="A9" s="2" t="s">
        <v>40</v>
      </c>
    </row>
    <row r="10" spans="1:1" ht="16.5" x14ac:dyDescent="0.2">
      <c r="A10" s="2" t="s">
        <v>39</v>
      </c>
    </row>
    <row r="11" spans="1:1" ht="16.5" x14ac:dyDescent="0.2">
      <c r="A11" s="2" t="s">
        <v>22</v>
      </c>
    </row>
    <row r="12" spans="1:1" ht="16.5" x14ac:dyDescent="0.2">
      <c r="A12" s="2" t="s">
        <v>38</v>
      </c>
    </row>
    <row r="13" spans="1:1" ht="16.5" x14ac:dyDescent="0.2">
      <c r="A13" s="2" t="s">
        <v>37</v>
      </c>
    </row>
    <row r="14" spans="1:1" ht="16.5" x14ac:dyDescent="0.2">
      <c r="A14" s="2" t="s">
        <v>23</v>
      </c>
    </row>
    <row r="15" spans="1:1" ht="16.5" x14ac:dyDescent="0.2">
      <c r="A15" s="2" t="s">
        <v>24</v>
      </c>
    </row>
    <row r="16" spans="1:1" ht="16.5" x14ac:dyDescent="0.2">
      <c r="A16" s="2" t="s">
        <v>36</v>
      </c>
    </row>
    <row r="17" spans="1:1" ht="16.5" x14ac:dyDescent="0.2">
      <c r="A17" s="2" t="s">
        <v>35</v>
      </c>
    </row>
    <row r="18" spans="1:1" ht="16.5" x14ac:dyDescent="0.2">
      <c r="A18" s="2" t="s">
        <v>34</v>
      </c>
    </row>
    <row r="19" spans="1:1" ht="16.5" x14ac:dyDescent="0.2">
      <c r="A19" s="2" t="s">
        <v>26</v>
      </c>
    </row>
    <row r="20" spans="1:1" ht="33" x14ac:dyDescent="0.2">
      <c r="A20" s="2" t="s">
        <v>33</v>
      </c>
    </row>
    <row r="21" spans="1:1" ht="16.5" x14ac:dyDescent="0.2">
      <c r="A21" s="2" t="s">
        <v>32</v>
      </c>
    </row>
    <row r="22" spans="1:1" ht="16.5" x14ac:dyDescent="0.2">
      <c r="A22" s="2" t="s">
        <v>31</v>
      </c>
    </row>
    <row r="23" spans="1:1" ht="16.5" x14ac:dyDescent="0.2">
      <c r="A23" s="2" t="s">
        <v>30</v>
      </c>
    </row>
    <row r="24" spans="1:1" ht="16.5" x14ac:dyDescent="0.2">
      <c r="A24" s="2" t="s">
        <v>29</v>
      </c>
    </row>
    <row r="25" spans="1:1" ht="33" x14ac:dyDescent="0.2">
      <c r="A25" s="2" t="s">
        <v>27</v>
      </c>
    </row>
    <row r="26" spans="1:1" ht="16.5" x14ac:dyDescent="0.2">
      <c r="A26" s="2" t="s">
        <v>28</v>
      </c>
    </row>
    <row r="27" spans="1:1" ht="16.5" x14ac:dyDescent="0.2">
      <c r="A27" s="2" t="s">
        <v>45</v>
      </c>
    </row>
    <row r="32" spans="1:1" ht="16.5" x14ac:dyDescent="0.2">
      <c r="A32" s="2" t="s">
        <v>532</v>
      </c>
    </row>
    <row r="33" spans="1:1" ht="16.5" x14ac:dyDescent="0.2">
      <c r="A33" s="2" t="s">
        <v>533</v>
      </c>
    </row>
    <row r="34" spans="1:1" ht="16.5" x14ac:dyDescent="0.2">
      <c r="A34" s="2" t="s">
        <v>535</v>
      </c>
    </row>
  </sheetData>
  <sheetProtection algorithmName="SHA-512" hashValue="8R6TeKeMemglRAFN36wnQOXCLbidanrWzLuoG3puiYVrjDx1ZkFEjXWfS9wmmW/4w0dAIInbVmxNdd2/0bhopg==" saltValue="wWKXY73K/lVKjqToMBgai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4"/>
  <sheetViews>
    <sheetView topLeftCell="A90" zoomScale="130" zoomScaleNormal="130" workbookViewId="0">
      <selection activeCell="B111" sqref="B111"/>
    </sheetView>
  </sheetViews>
  <sheetFormatPr defaultColWidth="9.140625" defaultRowHeight="15" x14ac:dyDescent="0.25"/>
  <cols>
    <col min="1" max="1" width="4.42578125" style="38" bestFit="1" customWidth="1"/>
    <col min="2" max="2" width="71.85546875" style="38" customWidth="1"/>
    <col min="3" max="3" width="5.7109375" style="38" bestFit="1" customWidth="1"/>
    <col min="4" max="4" width="6" style="38" bestFit="1" customWidth="1"/>
    <col min="5" max="5" width="6.5703125" style="38" customWidth="1"/>
    <col min="6" max="6" width="5.140625" style="38" bestFit="1" customWidth="1"/>
    <col min="7" max="7" width="6" style="38" bestFit="1" customWidth="1"/>
    <col min="8" max="8" width="10.42578125" style="38" bestFit="1" customWidth="1"/>
    <col min="9" max="16384" width="9.140625" style="38"/>
  </cols>
  <sheetData>
    <row r="1" spans="1:8" ht="30" x14ac:dyDescent="0.25">
      <c r="C1" s="65" t="s">
        <v>476</v>
      </c>
      <c r="D1" s="66" t="s">
        <v>70</v>
      </c>
      <c r="E1" s="65" t="s">
        <v>472</v>
      </c>
      <c r="F1" s="65" t="s">
        <v>473</v>
      </c>
      <c r="G1" s="65" t="s">
        <v>474</v>
      </c>
      <c r="H1" s="66" t="s">
        <v>475</v>
      </c>
    </row>
    <row r="2" spans="1:8" x14ac:dyDescent="0.25">
      <c r="A2" s="39">
        <v>1</v>
      </c>
      <c r="B2" s="63" t="s">
        <v>72</v>
      </c>
      <c r="C2" s="48" t="s">
        <v>65</v>
      </c>
      <c r="D2" s="48">
        <v>1.65</v>
      </c>
      <c r="E2" s="39">
        <v>2000</v>
      </c>
      <c r="F2" s="39">
        <f t="shared" ref="F2:F68" ca="1" si="0">YEAR(TODAY())-E2</f>
        <v>26</v>
      </c>
      <c r="G2" s="39">
        <f ca="1">VLOOKUP(F2,Koefic!$A$1:$B$40,2,FALSE)</f>
        <v>1</v>
      </c>
      <c r="H2" s="48">
        <f t="shared" ref="H2:H79" ca="1" si="1">D2*G2</f>
        <v>1.65</v>
      </c>
    </row>
    <row r="3" spans="1:8" x14ac:dyDescent="0.25">
      <c r="A3" s="39">
        <v>2</v>
      </c>
      <c r="B3" s="63" t="s">
        <v>73</v>
      </c>
      <c r="C3" s="48" t="s">
        <v>69</v>
      </c>
      <c r="D3" s="48">
        <v>0.83</v>
      </c>
      <c r="E3" s="39">
        <v>2000</v>
      </c>
      <c r="F3" s="39">
        <f t="shared" ca="1" si="0"/>
        <v>26</v>
      </c>
      <c r="G3" s="39">
        <f ca="1">VLOOKUP(F3,Koefic!$A$1:$B$40,2,FALSE)</f>
        <v>1</v>
      </c>
      <c r="H3" s="48">
        <f t="shared" ca="1" si="1"/>
        <v>0.83</v>
      </c>
    </row>
    <row r="4" spans="1:8" x14ac:dyDescent="0.25">
      <c r="A4" s="39">
        <v>3</v>
      </c>
      <c r="B4" s="63" t="s">
        <v>510</v>
      </c>
      <c r="C4" s="48" t="s">
        <v>69</v>
      </c>
      <c r="D4" s="48">
        <v>0.83</v>
      </c>
      <c r="E4" s="39">
        <v>2024</v>
      </c>
      <c r="F4" s="39">
        <f t="shared" ca="1" si="0"/>
        <v>2</v>
      </c>
      <c r="G4" s="39">
        <f ca="1">VLOOKUP(F4,Koefic!$A$1:$B$40,2,FALSE)</f>
        <v>5</v>
      </c>
      <c r="H4" s="48">
        <f t="shared" ca="1" si="1"/>
        <v>4.1499999999999995</v>
      </c>
    </row>
    <row r="5" spans="1:8" x14ac:dyDescent="0.25">
      <c r="A5" s="39">
        <v>4</v>
      </c>
      <c r="B5" s="63" t="s">
        <v>511</v>
      </c>
      <c r="C5" s="48" t="s">
        <v>69</v>
      </c>
      <c r="D5" s="48">
        <v>0.83</v>
      </c>
      <c r="E5" s="39">
        <v>2024</v>
      </c>
      <c r="F5" s="39">
        <f t="shared" ca="1" si="0"/>
        <v>2</v>
      </c>
      <c r="G5" s="39">
        <f ca="1">VLOOKUP(F5,Koefic!$A$1:$B$40,2,FALSE)</f>
        <v>5</v>
      </c>
      <c r="H5" s="48">
        <f t="shared" ca="1" si="1"/>
        <v>4.1499999999999995</v>
      </c>
    </row>
    <row r="6" spans="1:8" x14ac:dyDescent="0.25">
      <c r="A6" s="39">
        <v>5</v>
      </c>
      <c r="B6" s="63" t="s">
        <v>512</v>
      </c>
      <c r="C6" s="48" t="s">
        <v>69</v>
      </c>
      <c r="D6" s="48">
        <v>0.83</v>
      </c>
      <c r="E6" s="39">
        <v>2024</v>
      </c>
      <c r="F6" s="39">
        <f t="shared" ca="1" si="0"/>
        <v>2</v>
      </c>
      <c r="G6" s="39">
        <f ca="1">VLOOKUP(F6,Koefic!$A$1:$B$40,2,FALSE)</f>
        <v>5</v>
      </c>
      <c r="H6" s="48">
        <f t="shared" ca="1" si="1"/>
        <v>4.1499999999999995</v>
      </c>
    </row>
    <row r="7" spans="1:8" x14ac:dyDescent="0.25">
      <c r="A7" s="39">
        <v>6</v>
      </c>
      <c r="B7" s="63" t="s">
        <v>513</v>
      </c>
      <c r="C7" s="48" t="s">
        <v>69</v>
      </c>
      <c r="D7" s="48">
        <v>0.83</v>
      </c>
      <c r="E7" s="39">
        <v>2024</v>
      </c>
      <c r="F7" s="39">
        <f t="shared" ca="1" si="0"/>
        <v>2</v>
      </c>
      <c r="G7" s="39">
        <f ca="1">VLOOKUP(F7,Koefic!$A$1:$B$40,2,FALSE)</f>
        <v>5</v>
      </c>
      <c r="H7" s="48">
        <f t="shared" ca="1" si="1"/>
        <v>4.1499999999999995</v>
      </c>
    </row>
    <row r="8" spans="1:8" x14ac:dyDescent="0.25">
      <c r="A8" s="39">
        <v>7</v>
      </c>
      <c r="B8" s="63" t="s">
        <v>514</v>
      </c>
      <c r="C8" s="48" t="s">
        <v>69</v>
      </c>
      <c r="D8" s="48">
        <v>0.83</v>
      </c>
      <c r="E8" s="39">
        <v>2024</v>
      </c>
      <c r="F8" s="39">
        <f t="shared" ca="1" si="0"/>
        <v>2</v>
      </c>
      <c r="G8" s="39">
        <f ca="1">VLOOKUP(F8,Koefic!$A$1:$B$40,2,FALSE)</f>
        <v>5</v>
      </c>
      <c r="H8" s="48">
        <f t="shared" ca="1" si="1"/>
        <v>4.1499999999999995</v>
      </c>
    </row>
    <row r="9" spans="1:8" x14ac:dyDescent="0.25">
      <c r="A9" s="39">
        <v>8</v>
      </c>
      <c r="B9" s="58" t="s">
        <v>515</v>
      </c>
      <c r="C9" s="48" t="s">
        <v>65</v>
      </c>
      <c r="D9" s="48">
        <v>1.65</v>
      </c>
      <c r="E9" s="39">
        <v>2010</v>
      </c>
      <c r="F9" s="39">
        <f t="shared" ca="1" si="0"/>
        <v>16</v>
      </c>
      <c r="G9" s="39">
        <f ca="1">VLOOKUP(F9,Koefic!$A$1:$B$40,2,FALSE)</f>
        <v>1</v>
      </c>
      <c r="H9" s="48">
        <f t="shared" ca="1" si="1"/>
        <v>1.65</v>
      </c>
    </row>
    <row r="10" spans="1:8" x14ac:dyDescent="0.25">
      <c r="A10" s="39">
        <v>9</v>
      </c>
      <c r="B10" s="58" t="s">
        <v>550</v>
      </c>
      <c r="C10" s="48" t="s">
        <v>69</v>
      </c>
      <c r="D10" s="48">
        <v>0.83</v>
      </c>
      <c r="E10" s="39">
        <v>2010</v>
      </c>
      <c r="F10" s="39">
        <f t="shared" ca="1" si="0"/>
        <v>16</v>
      </c>
      <c r="G10" s="39">
        <f ca="1">VLOOKUP(F10,Koefic!$A$1:$B$40,2,FALSE)</f>
        <v>1</v>
      </c>
      <c r="H10" s="48">
        <f t="shared" ca="1" si="1"/>
        <v>0.83</v>
      </c>
    </row>
    <row r="11" spans="1:8" x14ac:dyDescent="0.25">
      <c r="A11" s="39">
        <v>10</v>
      </c>
      <c r="B11" s="63" t="s">
        <v>551</v>
      </c>
      <c r="C11" s="48" t="s">
        <v>69</v>
      </c>
      <c r="D11" s="48">
        <v>0.83</v>
      </c>
      <c r="E11" s="39">
        <v>2000</v>
      </c>
      <c r="F11" s="39">
        <f t="shared" ca="1" si="0"/>
        <v>26</v>
      </c>
      <c r="G11" s="39">
        <f ca="1">VLOOKUP(F11,Koefic!$A$1:$B$40,2,FALSE)</f>
        <v>1</v>
      </c>
      <c r="H11" s="48">
        <f t="shared" ca="1" si="1"/>
        <v>0.83</v>
      </c>
    </row>
    <row r="12" spans="1:8" x14ac:dyDescent="0.25">
      <c r="A12" s="39">
        <v>11</v>
      </c>
      <c r="B12" s="63" t="s">
        <v>552</v>
      </c>
      <c r="C12" s="48" t="s">
        <v>69</v>
      </c>
      <c r="D12" s="48">
        <v>0.83</v>
      </c>
      <c r="E12" s="39">
        <v>2010</v>
      </c>
      <c r="F12" s="39">
        <f t="shared" ca="1" si="0"/>
        <v>16</v>
      </c>
      <c r="G12" s="39">
        <f ca="1">VLOOKUP(F12,Koefic!$A$1:$B$40,2,FALSE)</f>
        <v>1</v>
      </c>
      <c r="H12" s="48">
        <f t="shared" ca="1" si="1"/>
        <v>0.83</v>
      </c>
    </row>
    <row r="13" spans="1:8" x14ac:dyDescent="0.25">
      <c r="A13" s="39">
        <v>12</v>
      </c>
      <c r="B13" s="63" t="s">
        <v>553</v>
      </c>
      <c r="C13" s="48" t="s">
        <v>69</v>
      </c>
      <c r="D13" s="48">
        <v>0.83</v>
      </c>
      <c r="E13" s="39">
        <v>2000</v>
      </c>
      <c r="F13" s="39">
        <f t="shared" ca="1" si="0"/>
        <v>26</v>
      </c>
      <c r="G13" s="39">
        <f ca="1">VLOOKUP(F13,Koefic!$A$1:$B$40,2,FALSE)</f>
        <v>1</v>
      </c>
      <c r="H13" s="48">
        <f t="shared" ca="1" si="1"/>
        <v>0.83</v>
      </c>
    </row>
    <row r="14" spans="1:8" x14ac:dyDescent="0.25">
      <c r="A14" s="39">
        <v>13</v>
      </c>
      <c r="B14" s="58" t="s">
        <v>74</v>
      </c>
      <c r="C14" s="48" t="s">
        <v>69</v>
      </c>
      <c r="D14" s="48">
        <v>0.83</v>
      </c>
      <c r="E14" s="39">
        <v>2000</v>
      </c>
      <c r="F14" s="39">
        <f t="shared" ca="1" si="0"/>
        <v>26</v>
      </c>
      <c r="G14" s="39">
        <f ca="1">VLOOKUP(F14,Koefic!$A$1:$B$40,2,FALSE)</f>
        <v>1</v>
      </c>
      <c r="H14" s="48">
        <f t="shared" ca="1" si="1"/>
        <v>0.83</v>
      </c>
    </row>
    <row r="15" spans="1:8" x14ac:dyDescent="0.25">
      <c r="A15" s="39">
        <v>14</v>
      </c>
      <c r="B15" s="58" t="s">
        <v>75</v>
      </c>
      <c r="C15" s="48" t="s">
        <v>69</v>
      </c>
      <c r="D15" s="48">
        <v>0.83</v>
      </c>
      <c r="E15" s="39">
        <v>2000</v>
      </c>
      <c r="F15" s="39">
        <f t="shared" ca="1" si="0"/>
        <v>26</v>
      </c>
      <c r="G15" s="39">
        <f ca="1">VLOOKUP(F15,Koefic!$A$1:$B$40,2,FALSE)</f>
        <v>1</v>
      </c>
      <c r="H15" s="48">
        <f t="shared" ca="1" si="1"/>
        <v>0.83</v>
      </c>
    </row>
    <row r="16" spans="1:8" x14ac:dyDescent="0.25">
      <c r="A16" s="39">
        <v>15</v>
      </c>
      <c r="B16" s="63" t="s">
        <v>76</v>
      </c>
      <c r="C16" s="48" t="s">
        <v>69</v>
      </c>
      <c r="D16" s="48">
        <v>0.83</v>
      </c>
      <c r="E16" s="39">
        <v>2000</v>
      </c>
      <c r="F16" s="39">
        <f t="shared" ca="1" si="0"/>
        <v>26</v>
      </c>
      <c r="G16" s="39">
        <f ca="1">VLOOKUP(F16,Koefic!$A$1:$B$40,2,FALSE)</f>
        <v>1</v>
      </c>
      <c r="H16" s="48">
        <f t="shared" ca="1" si="1"/>
        <v>0.83</v>
      </c>
    </row>
    <row r="17" spans="1:8" x14ac:dyDescent="0.25">
      <c r="A17" s="39">
        <v>16</v>
      </c>
      <c r="B17" s="58" t="s">
        <v>77</v>
      </c>
      <c r="C17" s="48" t="s">
        <v>55</v>
      </c>
      <c r="D17" s="48">
        <v>4.13</v>
      </c>
      <c r="E17" s="39">
        <v>2023</v>
      </c>
      <c r="F17" s="39">
        <f t="shared" ca="1" si="0"/>
        <v>3</v>
      </c>
      <c r="G17" s="39">
        <f ca="1">VLOOKUP(F17,Koefic!$A$1:$B$40,2,FALSE)</f>
        <v>5</v>
      </c>
      <c r="H17" s="48">
        <f t="shared" ca="1" si="1"/>
        <v>20.65</v>
      </c>
    </row>
    <row r="18" spans="1:8" x14ac:dyDescent="0.25">
      <c r="A18" s="39">
        <v>17</v>
      </c>
      <c r="B18" s="58" t="s">
        <v>78</v>
      </c>
      <c r="C18" s="48" t="s">
        <v>55</v>
      </c>
      <c r="D18" s="48">
        <v>4.13</v>
      </c>
      <c r="E18" s="39">
        <v>2023</v>
      </c>
      <c r="F18" s="39">
        <f t="shared" ca="1" si="0"/>
        <v>3</v>
      </c>
      <c r="G18" s="39">
        <f ca="1">VLOOKUP(F18,Koefic!$A$1:$B$40,2,FALSE)</f>
        <v>5</v>
      </c>
      <c r="H18" s="48">
        <f t="shared" ca="1" si="1"/>
        <v>20.65</v>
      </c>
    </row>
    <row r="19" spans="1:8" x14ac:dyDescent="0.25">
      <c r="A19" s="39">
        <v>18</v>
      </c>
      <c r="B19" s="58" t="s">
        <v>79</v>
      </c>
      <c r="C19" s="48" t="s">
        <v>69</v>
      </c>
      <c r="D19" s="48">
        <v>0.83</v>
      </c>
      <c r="E19" s="39">
        <v>2000</v>
      </c>
      <c r="F19" s="39">
        <f t="shared" ca="1" si="0"/>
        <v>26</v>
      </c>
      <c r="G19" s="39">
        <f ca="1">VLOOKUP(F19,Koefic!$A$1:$B$40,2,FALSE)</f>
        <v>1</v>
      </c>
      <c r="H19" s="48">
        <f t="shared" ca="1" si="1"/>
        <v>0.83</v>
      </c>
    </row>
    <row r="20" spans="1:8" x14ac:dyDescent="0.25">
      <c r="A20" s="39">
        <v>19</v>
      </c>
      <c r="B20" s="63" t="s">
        <v>63</v>
      </c>
      <c r="C20" s="48" t="s">
        <v>59</v>
      </c>
      <c r="D20" s="48">
        <v>2.48</v>
      </c>
      <c r="E20" s="39">
        <v>2010</v>
      </c>
      <c r="F20" s="39">
        <f t="shared" ca="1" si="0"/>
        <v>16</v>
      </c>
      <c r="G20" s="39">
        <f ca="1">VLOOKUP(F20,Koefic!$A$1:$B$40,2,FALSE)</f>
        <v>1</v>
      </c>
      <c r="H20" s="48">
        <f t="shared" ca="1" si="1"/>
        <v>2.48</v>
      </c>
    </row>
    <row r="21" spans="1:8" x14ac:dyDescent="0.25">
      <c r="A21" s="39">
        <v>20</v>
      </c>
      <c r="B21" s="58" t="s">
        <v>80</v>
      </c>
      <c r="C21" s="48" t="s">
        <v>65</v>
      </c>
      <c r="D21" s="48">
        <v>1.65</v>
      </c>
      <c r="E21" s="39">
        <v>2021</v>
      </c>
      <c r="F21" s="39">
        <f t="shared" ca="1" si="0"/>
        <v>5</v>
      </c>
      <c r="G21" s="39">
        <f ca="1">VLOOKUP(F21,Koefic!$A$1:$B$40,2,FALSE)</f>
        <v>5</v>
      </c>
      <c r="H21" s="48">
        <f t="shared" ca="1" si="1"/>
        <v>8.25</v>
      </c>
    </row>
    <row r="22" spans="1:8" x14ac:dyDescent="0.25">
      <c r="A22" s="39">
        <v>21</v>
      </c>
      <c r="B22" s="58" t="s">
        <v>81</v>
      </c>
      <c r="C22" s="48" t="s">
        <v>65</v>
      </c>
      <c r="D22" s="48">
        <v>1.65</v>
      </c>
      <c r="E22" s="39">
        <v>2010</v>
      </c>
      <c r="F22" s="39">
        <f t="shared" ca="1" si="0"/>
        <v>16</v>
      </c>
      <c r="G22" s="39">
        <f ca="1">VLOOKUP(F22,Koefic!$A$1:$B$40,2,FALSE)</f>
        <v>1</v>
      </c>
      <c r="H22" s="48">
        <f t="shared" ca="1" si="1"/>
        <v>1.65</v>
      </c>
    </row>
    <row r="23" spans="1:8" x14ac:dyDescent="0.25">
      <c r="A23" s="39">
        <v>22</v>
      </c>
      <c r="B23" s="58" t="s">
        <v>82</v>
      </c>
      <c r="C23" s="48" t="s">
        <v>69</v>
      </c>
      <c r="D23" s="48">
        <v>0.83</v>
      </c>
      <c r="E23" s="39">
        <v>2019</v>
      </c>
      <c r="F23" s="39">
        <f t="shared" ca="1" si="0"/>
        <v>7</v>
      </c>
      <c r="G23" s="39">
        <f ca="1">VLOOKUP(F23,Koefic!$A$1:$B$40,2,FALSE)</f>
        <v>2</v>
      </c>
      <c r="H23" s="48">
        <f t="shared" ca="1" si="1"/>
        <v>1.66</v>
      </c>
    </row>
    <row r="24" spans="1:8" x14ac:dyDescent="0.25">
      <c r="A24" s="39">
        <v>23</v>
      </c>
      <c r="B24" s="58" t="s">
        <v>83</v>
      </c>
      <c r="C24" s="48" t="s">
        <v>69</v>
      </c>
      <c r="D24" s="48">
        <v>0.83</v>
      </c>
      <c r="E24" s="39">
        <v>2020</v>
      </c>
      <c r="F24" s="39">
        <f t="shared" ca="1" si="0"/>
        <v>6</v>
      </c>
      <c r="G24" s="39">
        <f ca="1">VLOOKUP(F24,Koefic!$A$1:$B$40,2,FALSE)</f>
        <v>2</v>
      </c>
      <c r="H24" s="48">
        <f t="shared" ca="1" si="1"/>
        <v>1.66</v>
      </c>
    </row>
    <row r="25" spans="1:8" x14ac:dyDescent="0.25">
      <c r="A25" s="39">
        <v>24</v>
      </c>
      <c r="B25" s="58" t="s">
        <v>84</v>
      </c>
      <c r="C25" s="48" t="s">
        <v>69</v>
      </c>
      <c r="D25" s="48">
        <v>0.83</v>
      </c>
      <c r="E25" s="39">
        <v>2000</v>
      </c>
      <c r="F25" s="39">
        <f t="shared" ca="1" si="0"/>
        <v>26</v>
      </c>
      <c r="G25" s="39">
        <f ca="1">VLOOKUP(F25,Koefic!$A$1:$B$40,2,FALSE)</f>
        <v>1</v>
      </c>
      <c r="H25" s="48">
        <f t="shared" ca="1" si="1"/>
        <v>0.83</v>
      </c>
    </row>
    <row r="26" spans="1:8" x14ac:dyDescent="0.25">
      <c r="A26" s="39">
        <v>25</v>
      </c>
      <c r="B26" s="58" t="s">
        <v>85</v>
      </c>
      <c r="C26" s="48" t="s">
        <v>69</v>
      </c>
      <c r="D26" s="48">
        <v>0.83</v>
      </c>
      <c r="E26" s="39">
        <v>2000</v>
      </c>
      <c r="F26" s="39">
        <f t="shared" ca="1" si="0"/>
        <v>26</v>
      </c>
      <c r="G26" s="39">
        <f ca="1">VLOOKUP(F26,Koefic!$A$1:$B$40,2,FALSE)</f>
        <v>1</v>
      </c>
      <c r="H26" s="48">
        <f t="shared" ca="1" si="1"/>
        <v>0.83</v>
      </c>
    </row>
    <row r="27" spans="1:8" x14ac:dyDescent="0.25">
      <c r="A27" s="39">
        <v>26</v>
      </c>
      <c r="B27" s="58" t="s">
        <v>86</v>
      </c>
      <c r="C27" s="48" t="s">
        <v>69</v>
      </c>
      <c r="D27" s="48">
        <v>0.83</v>
      </c>
      <c r="E27" s="39">
        <v>2000</v>
      </c>
      <c r="F27" s="39">
        <f t="shared" ca="1" si="0"/>
        <v>26</v>
      </c>
      <c r="G27" s="39">
        <f ca="1">VLOOKUP(F27,Koefic!$A$1:$B$40,2,FALSE)</f>
        <v>1</v>
      </c>
      <c r="H27" s="48">
        <f t="shared" ca="1" si="1"/>
        <v>0.83</v>
      </c>
    </row>
    <row r="28" spans="1:8" x14ac:dyDescent="0.25">
      <c r="A28" s="39">
        <v>27</v>
      </c>
      <c r="B28" s="63" t="s">
        <v>87</v>
      </c>
      <c r="C28" s="48" t="s">
        <v>69</v>
      </c>
      <c r="D28" s="48">
        <v>0.83</v>
      </c>
      <c r="E28" s="39">
        <v>2000</v>
      </c>
      <c r="F28" s="39">
        <f t="shared" ca="1" si="0"/>
        <v>26</v>
      </c>
      <c r="G28" s="39">
        <f ca="1">VLOOKUP(F28,Koefic!$A$1:$B$40,2,FALSE)</f>
        <v>1</v>
      </c>
      <c r="H28" s="48">
        <f t="shared" ca="1" si="1"/>
        <v>0.83</v>
      </c>
    </row>
    <row r="29" spans="1:8" x14ac:dyDescent="0.25">
      <c r="A29" s="39">
        <v>28</v>
      </c>
      <c r="B29" s="58" t="s">
        <v>88</v>
      </c>
      <c r="C29" s="48" t="s">
        <v>69</v>
      </c>
      <c r="D29" s="48">
        <v>0.83</v>
      </c>
      <c r="E29" s="39">
        <v>2000</v>
      </c>
      <c r="F29" s="39">
        <f t="shared" ca="1" si="0"/>
        <v>26</v>
      </c>
      <c r="G29" s="39">
        <f ca="1">VLOOKUP(F29,Koefic!$A$1:$B$40,2,FALSE)</f>
        <v>1</v>
      </c>
      <c r="H29" s="48">
        <f t="shared" ca="1" si="1"/>
        <v>0.83</v>
      </c>
    </row>
    <row r="30" spans="1:8" x14ac:dyDescent="0.25">
      <c r="A30" s="39">
        <v>29</v>
      </c>
      <c r="B30" s="63" t="s">
        <v>89</v>
      </c>
      <c r="C30" s="48" t="s">
        <v>69</v>
      </c>
      <c r="D30" s="48">
        <v>0.83</v>
      </c>
      <c r="E30" s="39">
        <v>2000</v>
      </c>
      <c r="F30" s="39">
        <f t="shared" ca="1" si="0"/>
        <v>26</v>
      </c>
      <c r="G30" s="39">
        <f ca="1">VLOOKUP(F30,Koefic!$A$1:$B$40,2,FALSE)</f>
        <v>1</v>
      </c>
      <c r="H30" s="48">
        <f t="shared" ca="1" si="1"/>
        <v>0.83</v>
      </c>
    </row>
    <row r="31" spans="1:8" x14ac:dyDescent="0.25">
      <c r="A31" s="39">
        <v>30</v>
      </c>
      <c r="B31" s="63" t="s">
        <v>90</v>
      </c>
      <c r="C31" s="48" t="s">
        <v>69</v>
      </c>
      <c r="D31" s="48">
        <v>0.83</v>
      </c>
      <c r="E31" s="39">
        <v>2000</v>
      </c>
      <c r="F31" s="39">
        <f t="shared" ca="1" si="0"/>
        <v>26</v>
      </c>
      <c r="G31" s="39">
        <f ca="1">VLOOKUP(F31,Koefic!$A$1:$B$40,2,FALSE)</f>
        <v>1</v>
      </c>
      <c r="H31" s="48">
        <f t="shared" ca="1" si="1"/>
        <v>0.83</v>
      </c>
    </row>
    <row r="32" spans="1:8" x14ac:dyDescent="0.25">
      <c r="A32" s="39">
        <v>31</v>
      </c>
      <c r="B32" s="58" t="s">
        <v>91</v>
      </c>
      <c r="C32" s="48" t="s">
        <v>69</v>
      </c>
      <c r="D32" s="48">
        <v>0.83</v>
      </c>
      <c r="E32" s="39">
        <v>2000</v>
      </c>
      <c r="F32" s="39">
        <f t="shared" ca="1" si="0"/>
        <v>26</v>
      </c>
      <c r="G32" s="39">
        <f ca="1">VLOOKUP(F32,Koefic!$A$1:$B$40,2,FALSE)</f>
        <v>1</v>
      </c>
      <c r="H32" s="48">
        <f t="shared" ca="1" si="1"/>
        <v>0.83</v>
      </c>
    </row>
    <row r="33" spans="1:8" x14ac:dyDescent="0.25">
      <c r="A33" s="39">
        <v>32</v>
      </c>
      <c r="B33" s="58" t="s">
        <v>92</v>
      </c>
      <c r="C33" s="48" t="s">
        <v>65</v>
      </c>
      <c r="D33" s="48">
        <v>1.65</v>
      </c>
      <c r="E33" s="39">
        <v>2010</v>
      </c>
      <c r="F33" s="39">
        <f t="shared" ca="1" si="0"/>
        <v>16</v>
      </c>
      <c r="G33" s="39">
        <f ca="1">VLOOKUP(F33,Koefic!$A$1:$B$40,2,FALSE)</f>
        <v>1</v>
      </c>
      <c r="H33" s="48">
        <f t="shared" ca="1" si="1"/>
        <v>1.65</v>
      </c>
    </row>
    <row r="34" spans="1:8" x14ac:dyDescent="0.25">
      <c r="A34" s="39">
        <v>33</v>
      </c>
      <c r="B34" s="63" t="s">
        <v>93</v>
      </c>
      <c r="C34" s="48" t="s">
        <v>65</v>
      </c>
      <c r="D34" s="48">
        <v>1.65</v>
      </c>
      <c r="E34" s="39">
        <v>2010</v>
      </c>
      <c r="F34" s="39">
        <f t="shared" ca="1" si="0"/>
        <v>16</v>
      </c>
      <c r="G34" s="39">
        <f ca="1">VLOOKUP(F34,Koefic!$A$1:$B$40,2,FALSE)</f>
        <v>1</v>
      </c>
      <c r="H34" s="48">
        <f t="shared" ca="1" si="1"/>
        <v>1.65</v>
      </c>
    </row>
    <row r="35" spans="1:8" x14ac:dyDescent="0.25">
      <c r="A35" s="39">
        <v>34</v>
      </c>
      <c r="B35" s="63" t="s">
        <v>94</v>
      </c>
      <c r="C35" s="48" t="s">
        <v>55</v>
      </c>
      <c r="D35" s="48">
        <v>4.13</v>
      </c>
      <c r="E35" s="39">
        <v>2017</v>
      </c>
      <c r="F35" s="39">
        <f t="shared" ca="1" si="0"/>
        <v>9</v>
      </c>
      <c r="G35" s="39">
        <f ca="1">VLOOKUP(F35,Koefic!$A$1:$B$40,2,FALSE)</f>
        <v>2</v>
      </c>
      <c r="H35" s="48">
        <f t="shared" ca="1" si="1"/>
        <v>8.26</v>
      </c>
    </row>
    <row r="36" spans="1:8" x14ac:dyDescent="0.25">
      <c r="A36" s="39">
        <v>35</v>
      </c>
      <c r="B36" s="63" t="s">
        <v>95</v>
      </c>
      <c r="C36" s="48" t="s">
        <v>69</v>
      </c>
      <c r="D36" s="48">
        <v>0.83</v>
      </c>
      <c r="E36" s="39">
        <v>2018</v>
      </c>
      <c r="F36" s="39">
        <f t="shared" ca="1" si="0"/>
        <v>8</v>
      </c>
      <c r="G36" s="39">
        <f ca="1">VLOOKUP(F36,Koefic!$A$1:$B$40,2,FALSE)</f>
        <v>2</v>
      </c>
      <c r="H36" s="48">
        <f t="shared" ca="1" si="1"/>
        <v>1.66</v>
      </c>
    </row>
    <row r="37" spans="1:8" x14ac:dyDescent="0.25">
      <c r="A37" s="39">
        <v>36</v>
      </c>
      <c r="B37" s="63" t="s">
        <v>96</v>
      </c>
      <c r="C37" s="48" t="s">
        <v>69</v>
      </c>
      <c r="D37" s="48">
        <v>0.83</v>
      </c>
      <c r="E37" s="39">
        <v>2017</v>
      </c>
      <c r="F37" s="39">
        <f t="shared" ca="1" si="0"/>
        <v>9</v>
      </c>
      <c r="G37" s="39">
        <f ca="1">VLOOKUP(F37,Koefic!$A$1:$B$40,2,FALSE)</f>
        <v>2</v>
      </c>
      <c r="H37" s="48">
        <f t="shared" ca="1" si="1"/>
        <v>1.66</v>
      </c>
    </row>
    <row r="38" spans="1:8" x14ac:dyDescent="0.25">
      <c r="A38" s="39">
        <v>37</v>
      </c>
      <c r="B38" s="58" t="s">
        <v>97</v>
      </c>
      <c r="C38" s="48" t="s">
        <v>69</v>
      </c>
      <c r="D38" s="48">
        <v>0.83</v>
      </c>
      <c r="E38" s="39">
        <v>2000</v>
      </c>
      <c r="F38" s="39">
        <f t="shared" ca="1" si="0"/>
        <v>26</v>
      </c>
      <c r="G38" s="39">
        <f ca="1">VLOOKUP(F38,Koefic!$A$1:$B$40,2,FALSE)</f>
        <v>1</v>
      </c>
      <c r="H38" s="48">
        <f t="shared" ca="1" si="1"/>
        <v>0.83</v>
      </c>
    </row>
    <row r="39" spans="1:8" x14ac:dyDescent="0.25">
      <c r="A39" s="39">
        <v>38</v>
      </c>
      <c r="B39" s="58" t="s">
        <v>98</v>
      </c>
      <c r="C39" s="48" t="s">
        <v>69</v>
      </c>
      <c r="D39" s="48">
        <v>0.83</v>
      </c>
      <c r="E39" s="39">
        <v>2000</v>
      </c>
      <c r="F39" s="39">
        <f t="shared" ca="1" si="0"/>
        <v>26</v>
      </c>
      <c r="G39" s="39">
        <f ca="1">VLOOKUP(F39,Koefic!$A$1:$B$40,2,FALSE)</f>
        <v>1</v>
      </c>
      <c r="H39" s="48">
        <f t="shared" ca="1" si="1"/>
        <v>0.83</v>
      </c>
    </row>
    <row r="40" spans="1:8" x14ac:dyDescent="0.25">
      <c r="A40" s="39">
        <v>39</v>
      </c>
      <c r="B40" s="58" t="s">
        <v>99</v>
      </c>
      <c r="C40" s="48" t="s">
        <v>69</v>
      </c>
      <c r="D40" s="48">
        <v>0.83</v>
      </c>
      <c r="E40" s="39">
        <v>2000</v>
      </c>
      <c r="F40" s="39">
        <f t="shared" ca="1" si="0"/>
        <v>26</v>
      </c>
      <c r="G40" s="39">
        <f ca="1">VLOOKUP(F40,Koefic!$A$1:$B$40,2,FALSE)</f>
        <v>1</v>
      </c>
      <c r="H40" s="48">
        <f t="shared" ca="1" si="1"/>
        <v>0.83</v>
      </c>
    </row>
    <row r="41" spans="1:8" x14ac:dyDescent="0.25">
      <c r="A41" s="39">
        <v>40</v>
      </c>
      <c r="B41" s="63" t="s">
        <v>100</v>
      </c>
      <c r="C41" s="48" t="s">
        <v>69</v>
      </c>
      <c r="D41" s="48">
        <v>0.83</v>
      </c>
      <c r="E41" s="39">
        <v>2020</v>
      </c>
      <c r="F41" s="39">
        <f t="shared" ca="1" si="0"/>
        <v>6</v>
      </c>
      <c r="G41" s="39">
        <f ca="1">VLOOKUP(F41,Koefic!$A$1:$B$40,2,FALSE)</f>
        <v>2</v>
      </c>
      <c r="H41" s="48">
        <f t="shared" ca="1" si="1"/>
        <v>1.66</v>
      </c>
    </row>
    <row r="42" spans="1:8" x14ac:dyDescent="0.25">
      <c r="A42" s="39">
        <v>41</v>
      </c>
      <c r="B42" s="58" t="s">
        <v>101</v>
      </c>
      <c r="C42" s="48" t="s">
        <v>69</v>
      </c>
      <c r="D42" s="48">
        <v>0.83</v>
      </c>
      <c r="E42" s="39">
        <v>2014</v>
      </c>
      <c r="F42" s="39">
        <f t="shared" ca="1" si="0"/>
        <v>12</v>
      </c>
      <c r="G42" s="39">
        <f ca="1">VLOOKUP(F42,Koefic!$A$1:$B$40,2,FALSE)</f>
        <v>1</v>
      </c>
      <c r="H42" s="48">
        <f t="shared" ca="1" si="1"/>
        <v>0.83</v>
      </c>
    </row>
    <row r="43" spans="1:8" x14ac:dyDescent="0.25">
      <c r="A43" s="39">
        <v>42</v>
      </c>
      <c r="B43" s="63" t="s">
        <v>102</v>
      </c>
      <c r="C43" s="48" t="s">
        <v>69</v>
      </c>
      <c r="D43" s="48">
        <v>0.83</v>
      </c>
      <c r="E43" s="39">
        <v>2000</v>
      </c>
      <c r="F43" s="39">
        <f t="shared" ca="1" si="0"/>
        <v>26</v>
      </c>
      <c r="G43" s="39">
        <f ca="1">VLOOKUP(F43,Koefic!$A$1:$B$40,2,FALSE)</f>
        <v>1</v>
      </c>
      <c r="H43" s="48">
        <f t="shared" ca="1" si="1"/>
        <v>0.83</v>
      </c>
    </row>
    <row r="44" spans="1:8" x14ac:dyDescent="0.25">
      <c r="A44" s="39">
        <v>43</v>
      </c>
      <c r="B44" s="63" t="s">
        <v>103</v>
      </c>
      <c r="C44" s="48" t="s">
        <v>69</v>
      </c>
      <c r="D44" s="48">
        <v>0.83</v>
      </c>
      <c r="E44" s="39">
        <v>2000</v>
      </c>
      <c r="F44" s="39">
        <f t="shared" ca="1" si="0"/>
        <v>26</v>
      </c>
      <c r="G44" s="39">
        <f ca="1">VLOOKUP(F44,Koefic!$A$1:$B$40,2,FALSE)</f>
        <v>1</v>
      </c>
      <c r="H44" s="48">
        <f t="shared" ca="1" si="1"/>
        <v>0.83</v>
      </c>
    </row>
    <row r="45" spans="1:8" x14ac:dyDescent="0.25">
      <c r="A45" s="39">
        <v>44</v>
      </c>
      <c r="B45" s="63" t="s">
        <v>104</v>
      </c>
      <c r="C45" s="48" t="s">
        <v>69</v>
      </c>
      <c r="D45" s="48">
        <v>0.83</v>
      </c>
      <c r="E45" s="39">
        <v>2000</v>
      </c>
      <c r="F45" s="39">
        <f t="shared" ca="1" si="0"/>
        <v>26</v>
      </c>
      <c r="G45" s="39">
        <f ca="1">VLOOKUP(F45,Koefic!$A$1:$B$40,2,FALSE)</f>
        <v>1</v>
      </c>
      <c r="H45" s="48">
        <f t="shared" ca="1" si="1"/>
        <v>0.83</v>
      </c>
    </row>
    <row r="46" spans="1:8" x14ac:dyDescent="0.25">
      <c r="A46" s="39">
        <v>45</v>
      </c>
      <c r="B46" s="58" t="s">
        <v>105</v>
      </c>
      <c r="C46" s="48" t="s">
        <v>69</v>
      </c>
      <c r="D46" s="48">
        <v>0.83</v>
      </c>
      <c r="E46" s="39">
        <v>2000</v>
      </c>
      <c r="F46" s="39">
        <f t="shared" ca="1" si="0"/>
        <v>26</v>
      </c>
      <c r="G46" s="39">
        <f ca="1">VLOOKUP(F46,Koefic!$A$1:$B$40,2,FALSE)</f>
        <v>1</v>
      </c>
      <c r="H46" s="48">
        <f t="shared" ca="1" si="1"/>
        <v>0.83</v>
      </c>
    </row>
    <row r="47" spans="1:8" x14ac:dyDescent="0.25">
      <c r="A47" s="39">
        <v>46</v>
      </c>
      <c r="B47" s="63" t="s">
        <v>106</v>
      </c>
      <c r="C47" s="48" t="s">
        <v>65</v>
      </c>
      <c r="D47" s="48">
        <v>1.65</v>
      </c>
      <c r="E47" s="39">
        <v>2014</v>
      </c>
      <c r="F47" s="39">
        <f t="shared" ref="F47:F49" ca="1" si="2">YEAR(TODAY())-E47</f>
        <v>12</v>
      </c>
      <c r="G47" s="39">
        <f ca="1">VLOOKUP(F47,Koefic!$A$1:$B$40,2,FALSE)</f>
        <v>1</v>
      </c>
      <c r="H47" s="48">
        <f t="shared" ref="H47:H49" ca="1" si="3">D47*G47</f>
        <v>1.65</v>
      </c>
    </row>
    <row r="48" spans="1:8" x14ac:dyDescent="0.25">
      <c r="A48" s="39">
        <v>47</v>
      </c>
      <c r="B48" s="63" t="s">
        <v>107</v>
      </c>
      <c r="C48" s="48" t="s">
        <v>59</v>
      </c>
      <c r="D48" s="48">
        <v>2.48</v>
      </c>
      <c r="E48" s="39">
        <v>2000</v>
      </c>
      <c r="F48" s="39">
        <f t="shared" ca="1" si="2"/>
        <v>26</v>
      </c>
      <c r="G48" s="39">
        <f ca="1">VLOOKUP(F48,Koefic!$A$1:$B$40,2,FALSE)</f>
        <v>1</v>
      </c>
      <c r="H48" s="48">
        <f t="shared" ca="1" si="3"/>
        <v>2.48</v>
      </c>
    </row>
    <row r="49" spans="1:8" x14ac:dyDescent="0.25">
      <c r="A49" s="39">
        <v>48</v>
      </c>
      <c r="B49" s="63" t="s">
        <v>516</v>
      </c>
      <c r="C49" s="48" t="s">
        <v>65</v>
      </c>
      <c r="D49" s="48">
        <v>1.65</v>
      </c>
      <c r="E49" s="39">
        <v>2014</v>
      </c>
      <c r="F49" s="39">
        <f t="shared" ca="1" si="2"/>
        <v>12</v>
      </c>
      <c r="G49" s="39">
        <f ca="1">VLOOKUP(F49,Koefic!$A$1:$B$40,2,FALSE)</f>
        <v>1</v>
      </c>
      <c r="H49" s="48">
        <f t="shared" ca="1" si="3"/>
        <v>1.65</v>
      </c>
    </row>
    <row r="50" spans="1:8" x14ac:dyDescent="0.25">
      <c r="A50" s="39">
        <v>49</v>
      </c>
      <c r="B50" s="63" t="s">
        <v>517</v>
      </c>
      <c r="C50" s="48" t="s">
        <v>69</v>
      </c>
      <c r="D50" s="48">
        <v>0.83</v>
      </c>
      <c r="E50" s="39">
        <v>2014</v>
      </c>
      <c r="F50" s="39">
        <f t="shared" ca="1" si="0"/>
        <v>12</v>
      </c>
      <c r="G50" s="39">
        <f ca="1">VLOOKUP(F50,Koefic!$A$1:$B$40,2,FALSE)</f>
        <v>1</v>
      </c>
      <c r="H50" s="48">
        <f t="shared" ca="1" si="1"/>
        <v>0.83</v>
      </c>
    </row>
    <row r="51" spans="1:8" x14ac:dyDescent="0.25">
      <c r="A51" s="39">
        <v>50</v>
      </c>
      <c r="B51" s="63" t="s">
        <v>108</v>
      </c>
      <c r="C51" s="48" t="s">
        <v>69</v>
      </c>
      <c r="D51" s="48">
        <v>0.83</v>
      </c>
      <c r="E51" s="39">
        <v>2000</v>
      </c>
      <c r="F51" s="39">
        <f t="shared" ca="1" si="0"/>
        <v>26</v>
      </c>
      <c r="G51" s="39">
        <f ca="1">VLOOKUP(F51,Koefic!$A$1:$B$40,2,FALSE)</f>
        <v>1</v>
      </c>
      <c r="H51" s="48">
        <f t="shared" ca="1" si="1"/>
        <v>0.83</v>
      </c>
    </row>
    <row r="52" spans="1:8" x14ac:dyDescent="0.25">
      <c r="A52" s="39">
        <v>51</v>
      </c>
      <c r="B52" s="58" t="s">
        <v>109</v>
      </c>
      <c r="C52" s="48" t="s">
        <v>69</v>
      </c>
      <c r="D52" s="48">
        <v>0.83</v>
      </c>
      <c r="E52" s="39">
        <v>2000</v>
      </c>
      <c r="F52" s="39">
        <f t="shared" ca="1" si="0"/>
        <v>26</v>
      </c>
      <c r="G52" s="39">
        <f ca="1">VLOOKUP(F52,Koefic!$A$1:$B$40,2,FALSE)</f>
        <v>1</v>
      </c>
      <c r="H52" s="48">
        <f t="shared" ca="1" si="1"/>
        <v>0.83</v>
      </c>
    </row>
    <row r="53" spans="1:8" x14ac:dyDescent="0.25">
      <c r="A53" s="39">
        <v>52</v>
      </c>
      <c r="B53" s="63" t="s">
        <v>110</v>
      </c>
      <c r="C53" s="48" t="s">
        <v>65</v>
      </c>
      <c r="D53" s="48">
        <v>1.65</v>
      </c>
      <c r="E53" s="39">
        <v>2010</v>
      </c>
      <c r="F53" s="39">
        <f t="shared" ca="1" si="0"/>
        <v>16</v>
      </c>
      <c r="G53" s="39">
        <f ca="1">VLOOKUP(F53,Koefic!$A$1:$B$40,2,FALSE)</f>
        <v>1</v>
      </c>
      <c r="H53" s="48">
        <f t="shared" ca="1" si="1"/>
        <v>1.65</v>
      </c>
    </row>
    <row r="54" spans="1:8" x14ac:dyDescent="0.25">
      <c r="A54" s="39">
        <v>53</v>
      </c>
      <c r="B54" s="63" t="s">
        <v>111</v>
      </c>
      <c r="C54" s="48" t="s">
        <v>69</v>
      </c>
      <c r="D54" s="48">
        <v>0.83</v>
      </c>
      <c r="E54" s="39">
        <v>2000</v>
      </c>
      <c r="F54" s="39">
        <f t="shared" ca="1" si="0"/>
        <v>26</v>
      </c>
      <c r="G54" s="39">
        <f ca="1">VLOOKUP(F54,Koefic!$A$1:$B$40,2,FALSE)</f>
        <v>1</v>
      </c>
      <c r="H54" s="48">
        <f t="shared" ca="1" si="1"/>
        <v>0.83</v>
      </c>
    </row>
    <row r="55" spans="1:8" x14ac:dyDescent="0.25">
      <c r="A55" s="39">
        <v>54</v>
      </c>
      <c r="B55" s="58" t="s">
        <v>112</v>
      </c>
      <c r="C55" s="48" t="s">
        <v>69</v>
      </c>
      <c r="D55" s="48">
        <v>0.83</v>
      </c>
      <c r="E55" s="39">
        <v>2000</v>
      </c>
      <c r="F55" s="39">
        <f t="shared" ca="1" si="0"/>
        <v>26</v>
      </c>
      <c r="G55" s="39">
        <f ca="1">VLOOKUP(F55,Koefic!$A$1:$B$40,2,FALSE)</f>
        <v>1</v>
      </c>
      <c r="H55" s="48">
        <f t="shared" ca="1" si="1"/>
        <v>0.83</v>
      </c>
    </row>
    <row r="56" spans="1:8" x14ac:dyDescent="0.25">
      <c r="A56" s="39">
        <v>55</v>
      </c>
      <c r="B56" s="63" t="s">
        <v>113</v>
      </c>
      <c r="C56" s="48" t="s">
        <v>65</v>
      </c>
      <c r="D56" s="48">
        <v>1.65</v>
      </c>
      <c r="E56" s="39">
        <v>2000</v>
      </c>
      <c r="F56" s="39">
        <f t="shared" ca="1" si="0"/>
        <v>26</v>
      </c>
      <c r="G56" s="39">
        <f ca="1">VLOOKUP(F56,Koefic!$A$1:$B$40,2,FALSE)</f>
        <v>1</v>
      </c>
      <c r="H56" s="48">
        <f t="shared" ca="1" si="1"/>
        <v>1.65</v>
      </c>
    </row>
    <row r="57" spans="1:8" x14ac:dyDescent="0.25">
      <c r="A57" s="39">
        <v>56</v>
      </c>
      <c r="B57" s="72" t="s">
        <v>114</v>
      </c>
      <c r="C57" s="48" t="s">
        <v>65</v>
      </c>
      <c r="D57" s="48">
        <v>1.65</v>
      </c>
      <c r="E57" s="39">
        <v>2000</v>
      </c>
      <c r="F57" s="39">
        <f t="shared" ca="1" si="0"/>
        <v>26</v>
      </c>
      <c r="G57" s="39">
        <f ca="1">VLOOKUP(F57,Koefic!$A$1:$B$40,2,FALSE)</f>
        <v>1</v>
      </c>
      <c r="H57" s="48">
        <f t="shared" ca="1" si="1"/>
        <v>1.65</v>
      </c>
    </row>
    <row r="58" spans="1:8" x14ac:dyDescent="0.25">
      <c r="A58" s="39">
        <v>57</v>
      </c>
      <c r="B58" s="72" t="s">
        <v>115</v>
      </c>
      <c r="C58" s="48" t="s">
        <v>65</v>
      </c>
      <c r="D58" s="48">
        <v>1.65</v>
      </c>
      <c r="E58" s="39">
        <v>2024</v>
      </c>
      <c r="F58" s="39">
        <f t="shared" ca="1" si="0"/>
        <v>2</v>
      </c>
      <c r="G58" s="39">
        <f ca="1">VLOOKUP(F58,Koefic!$A$1:$B$40,2,FALSE)</f>
        <v>5</v>
      </c>
      <c r="H58" s="48">
        <f t="shared" ca="1" si="1"/>
        <v>8.25</v>
      </c>
    </row>
    <row r="59" spans="1:8" x14ac:dyDescent="0.25">
      <c r="A59" s="39">
        <v>58</v>
      </c>
      <c r="B59" s="58" t="s">
        <v>116</v>
      </c>
      <c r="C59" s="48" t="s">
        <v>69</v>
      </c>
      <c r="D59" s="48">
        <v>0.83</v>
      </c>
      <c r="E59" s="39">
        <v>2000</v>
      </c>
      <c r="F59" s="39">
        <f t="shared" ca="1" si="0"/>
        <v>26</v>
      </c>
      <c r="G59" s="39">
        <f ca="1">VLOOKUP(F59,Koefic!$A$1:$B$40,2,FALSE)</f>
        <v>1</v>
      </c>
      <c r="H59" s="48">
        <f t="shared" ca="1" si="1"/>
        <v>0.83</v>
      </c>
    </row>
    <row r="60" spans="1:8" x14ac:dyDescent="0.25">
      <c r="A60" s="39">
        <v>59</v>
      </c>
      <c r="B60" s="58" t="s">
        <v>117</v>
      </c>
      <c r="C60" s="48" t="s">
        <v>69</v>
      </c>
      <c r="D60" s="48">
        <v>0.83</v>
      </c>
      <c r="E60" s="39">
        <v>2017</v>
      </c>
      <c r="F60" s="39">
        <f t="shared" ca="1" si="0"/>
        <v>9</v>
      </c>
      <c r="G60" s="39">
        <f ca="1">VLOOKUP(F60,Koefic!$A$1:$B$40,2,FALSE)</f>
        <v>2</v>
      </c>
      <c r="H60" s="48">
        <f t="shared" ca="1" si="1"/>
        <v>1.66</v>
      </c>
    </row>
    <row r="61" spans="1:8" x14ac:dyDescent="0.25">
      <c r="A61" s="39">
        <v>60</v>
      </c>
      <c r="B61" s="58" t="s">
        <v>118</v>
      </c>
      <c r="C61" s="48" t="s">
        <v>69</v>
      </c>
      <c r="D61" s="48">
        <v>0.83</v>
      </c>
      <c r="E61" s="39">
        <v>2020</v>
      </c>
      <c r="F61" s="39">
        <f t="shared" ca="1" si="0"/>
        <v>6</v>
      </c>
      <c r="G61" s="39">
        <f ca="1">VLOOKUP(F61,Koefic!$A$1:$B$40,2,FALSE)</f>
        <v>2</v>
      </c>
      <c r="H61" s="48">
        <f t="shared" ca="1" si="1"/>
        <v>1.66</v>
      </c>
    </row>
    <row r="62" spans="1:8" x14ac:dyDescent="0.25">
      <c r="A62" s="39">
        <v>61</v>
      </c>
      <c r="B62" s="58" t="s">
        <v>119</v>
      </c>
      <c r="C62" s="48" t="s">
        <v>69</v>
      </c>
      <c r="D62" s="48">
        <v>0.83</v>
      </c>
      <c r="E62" s="39">
        <v>2000</v>
      </c>
      <c r="F62" s="39">
        <f t="shared" ca="1" si="0"/>
        <v>26</v>
      </c>
      <c r="G62" s="39">
        <f ca="1">VLOOKUP(F62,Koefic!$A$1:$B$40,2,FALSE)</f>
        <v>1</v>
      </c>
      <c r="H62" s="48">
        <f t="shared" ca="1" si="1"/>
        <v>0.83</v>
      </c>
    </row>
    <row r="63" spans="1:8" x14ac:dyDescent="0.25">
      <c r="A63" s="39">
        <v>62</v>
      </c>
      <c r="B63" s="63" t="s">
        <v>120</v>
      </c>
      <c r="C63" s="48" t="s">
        <v>65</v>
      </c>
      <c r="D63" s="48">
        <v>1.65</v>
      </c>
      <c r="E63" s="39">
        <v>2020</v>
      </c>
      <c r="F63" s="39">
        <f t="shared" ca="1" si="0"/>
        <v>6</v>
      </c>
      <c r="G63" s="39">
        <f ca="1">VLOOKUP(F63,Koefic!$A$1:$B$40,2,FALSE)</f>
        <v>2</v>
      </c>
      <c r="H63" s="48">
        <f t="shared" ca="1" si="1"/>
        <v>3.3</v>
      </c>
    </row>
    <row r="64" spans="1:8" x14ac:dyDescent="0.25">
      <c r="A64" s="39">
        <v>63</v>
      </c>
      <c r="B64" s="63" t="s">
        <v>121</v>
      </c>
      <c r="C64" s="48" t="s">
        <v>69</v>
      </c>
      <c r="D64" s="48">
        <v>0.83</v>
      </c>
      <c r="E64" s="39">
        <v>2020</v>
      </c>
      <c r="F64" s="39">
        <f t="shared" ca="1" si="0"/>
        <v>6</v>
      </c>
      <c r="G64" s="39">
        <f ca="1">VLOOKUP(F64,Koefic!$A$1:$B$40,2,FALSE)</f>
        <v>2</v>
      </c>
      <c r="H64" s="48">
        <f t="shared" ca="1" si="1"/>
        <v>1.66</v>
      </c>
    </row>
    <row r="65" spans="1:8" x14ac:dyDescent="0.25">
      <c r="A65" s="39">
        <v>64</v>
      </c>
      <c r="B65" s="63" t="s">
        <v>122</v>
      </c>
      <c r="C65" s="48" t="s">
        <v>69</v>
      </c>
      <c r="D65" s="48">
        <v>0.83</v>
      </c>
      <c r="E65" s="39">
        <v>2000</v>
      </c>
      <c r="F65" s="39">
        <f t="shared" ca="1" si="0"/>
        <v>26</v>
      </c>
      <c r="G65" s="39">
        <f ca="1">VLOOKUP(F65,Koefic!$A$1:$B$40,2,FALSE)</f>
        <v>1</v>
      </c>
      <c r="H65" s="48">
        <f t="shared" ca="1" si="1"/>
        <v>0.83</v>
      </c>
    </row>
    <row r="66" spans="1:8" x14ac:dyDescent="0.25">
      <c r="A66" s="39">
        <v>65</v>
      </c>
      <c r="B66" s="58" t="s">
        <v>123</v>
      </c>
      <c r="C66" s="48" t="s">
        <v>69</v>
      </c>
      <c r="D66" s="48">
        <v>0.83</v>
      </c>
      <c r="E66" s="39">
        <v>2000</v>
      </c>
      <c r="F66" s="39">
        <f t="shared" ca="1" si="0"/>
        <v>26</v>
      </c>
      <c r="G66" s="39">
        <f ca="1">VLOOKUP(F66,Koefic!$A$1:$B$40,2,FALSE)</f>
        <v>1</v>
      </c>
      <c r="H66" s="48">
        <f t="shared" ca="1" si="1"/>
        <v>0.83</v>
      </c>
    </row>
    <row r="67" spans="1:8" x14ac:dyDescent="0.25">
      <c r="A67" s="39">
        <v>66</v>
      </c>
      <c r="B67" s="63" t="s">
        <v>124</v>
      </c>
      <c r="C67" s="48" t="s">
        <v>69</v>
      </c>
      <c r="D67" s="48">
        <v>0.83</v>
      </c>
      <c r="E67" s="39">
        <v>2021</v>
      </c>
      <c r="F67" s="39">
        <f t="shared" ca="1" si="0"/>
        <v>5</v>
      </c>
      <c r="G67" s="39">
        <f ca="1">VLOOKUP(F67,Koefic!$A$1:$B$40,2,FALSE)</f>
        <v>5</v>
      </c>
      <c r="H67" s="48">
        <f t="shared" ca="1" si="1"/>
        <v>4.1499999999999995</v>
      </c>
    </row>
    <row r="68" spans="1:8" x14ac:dyDescent="0.25">
      <c r="A68" s="39">
        <v>67</v>
      </c>
      <c r="B68" s="58" t="s">
        <v>125</v>
      </c>
      <c r="C68" s="48" t="s">
        <v>69</v>
      </c>
      <c r="D68" s="48">
        <v>0.83</v>
      </c>
      <c r="E68" s="39">
        <v>2000</v>
      </c>
      <c r="F68" s="39">
        <f t="shared" ca="1" si="0"/>
        <v>26</v>
      </c>
      <c r="G68" s="39">
        <f ca="1">VLOOKUP(F68,Koefic!$A$1:$B$40,2,FALSE)</f>
        <v>1</v>
      </c>
      <c r="H68" s="48">
        <f t="shared" ca="1" si="1"/>
        <v>0.83</v>
      </c>
    </row>
    <row r="69" spans="1:8" x14ac:dyDescent="0.25">
      <c r="A69" s="39">
        <v>68</v>
      </c>
      <c r="B69" s="63" t="s">
        <v>126</v>
      </c>
      <c r="C69" s="48" t="s">
        <v>59</v>
      </c>
      <c r="D69" s="48">
        <v>2.48</v>
      </c>
      <c r="E69" s="39">
        <v>2000</v>
      </c>
      <c r="F69" s="39">
        <f t="shared" ref="F69:F143" ca="1" si="4">YEAR(TODAY())-E69</f>
        <v>26</v>
      </c>
      <c r="G69" s="39">
        <f ca="1">VLOOKUP(F69,Koefic!$A$1:$B$40,2,FALSE)</f>
        <v>1</v>
      </c>
      <c r="H69" s="48">
        <f t="shared" ca="1" si="1"/>
        <v>2.48</v>
      </c>
    </row>
    <row r="70" spans="1:8" x14ac:dyDescent="0.25">
      <c r="A70" s="39">
        <v>69</v>
      </c>
      <c r="B70" s="58" t="s">
        <v>127</v>
      </c>
      <c r="C70" s="48" t="s">
        <v>69</v>
      </c>
      <c r="D70" s="48">
        <v>0.83</v>
      </c>
      <c r="E70" s="39">
        <v>2000</v>
      </c>
      <c r="F70" s="39">
        <f t="shared" ca="1" si="4"/>
        <v>26</v>
      </c>
      <c r="G70" s="39">
        <f ca="1">VLOOKUP(F70,Koefic!$A$1:$B$40,2,FALSE)</f>
        <v>1</v>
      </c>
      <c r="H70" s="48">
        <f ca="1">D70*G70</f>
        <v>0.83</v>
      </c>
    </row>
    <row r="71" spans="1:8" x14ac:dyDescent="0.25">
      <c r="A71" s="39">
        <v>70</v>
      </c>
      <c r="B71" s="58" t="s">
        <v>128</v>
      </c>
      <c r="C71" s="48" t="s">
        <v>69</v>
      </c>
      <c r="D71" s="48">
        <v>0.83</v>
      </c>
      <c r="E71" s="39">
        <v>2000</v>
      </c>
      <c r="F71" s="39">
        <f t="shared" ca="1" si="4"/>
        <v>26</v>
      </c>
      <c r="G71" s="39">
        <f ca="1">VLOOKUP(F71,Koefic!$A$1:$B$40,2,FALSE)</f>
        <v>1</v>
      </c>
      <c r="H71" s="48">
        <f t="shared" ca="1" si="1"/>
        <v>0.83</v>
      </c>
    </row>
    <row r="72" spans="1:8" x14ac:dyDescent="0.25">
      <c r="A72" s="39">
        <v>71</v>
      </c>
      <c r="B72" s="58" t="s">
        <v>129</v>
      </c>
      <c r="C72" s="48" t="s">
        <v>69</v>
      </c>
      <c r="D72" s="48">
        <v>0.83</v>
      </c>
      <c r="E72" s="39">
        <v>2000</v>
      </c>
      <c r="F72" s="39">
        <f t="shared" ca="1" si="4"/>
        <v>26</v>
      </c>
      <c r="G72" s="39">
        <f ca="1">VLOOKUP(F72,Koefic!$A$1:$B$40,2,FALSE)</f>
        <v>1</v>
      </c>
      <c r="H72" s="48">
        <f t="shared" ca="1" si="1"/>
        <v>0.83</v>
      </c>
    </row>
    <row r="73" spans="1:8" x14ac:dyDescent="0.25">
      <c r="A73" s="39">
        <v>72</v>
      </c>
      <c r="B73" s="63" t="s">
        <v>130</v>
      </c>
      <c r="C73" s="48" t="s">
        <v>59</v>
      </c>
      <c r="D73" s="48">
        <v>2.48</v>
      </c>
      <c r="E73" s="39">
        <v>2010</v>
      </c>
      <c r="F73" s="39">
        <f t="shared" ca="1" si="4"/>
        <v>16</v>
      </c>
      <c r="G73" s="39">
        <f ca="1">VLOOKUP(F73,Koefic!$A$1:$B$40,2,FALSE)</f>
        <v>1</v>
      </c>
      <c r="H73" s="48">
        <f t="shared" ca="1" si="1"/>
        <v>2.48</v>
      </c>
    </row>
    <row r="74" spans="1:8" x14ac:dyDescent="0.25">
      <c r="A74" s="39">
        <v>73</v>
      </c>
      <c r="B74" s="63" t="s">
        <v>131</v>
      </c>
      <c r="C74" s="73" t="s">
        <v>69</v>
      </c>
      <c r="D74" s="48">
        <v>0.83</v>
      </c>
      <c r="E74" s="39">
        <v>2024</v>
      </c>
      <c r="F74" s="39">
        <f t="shared" ca="1" si="4"/>
        <v>2</v>
      </c>
      <c r="G74" s="39">
        <f ca="1">VLOOKUP(F74,Koefic!$A$1:$B$40,2,FALSE)</f>
        <v>5</v>
      </c>
      <c r="H74" s="48">
        <f t="shared" ca="1" si="1"/>
        <v>4.1499999999999995</v>
      </c>
    </row>
    <row r="75" spans="1:8" x14ac:dyDescent="0.25">
      <c r="A75" s="39">
        <v>74</v>
      </c>
      <c r="B75" s="58" t="s">
        <v>132</v>
      </c>
      <c r="C75" s="48" t="s">
        <v>69</v>
      </c>
      <c r="D75" s="48">
        <v>0.83</v>
      </c>
      <c r="E75" s="39">
        <v>2000</v>
      </c>
      <c r="F75" s="39">
        <f t="shared" ca="1" si="4"/>
        <v>26</v>
      </c>
      <c r="G75" s="39">
        <f ca="1">VLOOKUP(F75,Koefic!$A$1:$B$40,2,FALSE)</f>
        <v>1</v>
      </c>
      <c r="H75" s="48">
        <f t="shared" ca="1" si="1"/>
        <v>0.83</v>
      </c>
    </row>
    <row r="76" spans="1:8" x14ac:dyDescent="0.25">
      <c r="A76" s="39">
        <v>75</v>
      </c>
      <c r="B76" s="63" t="s">
        <v>133</v>
      </c>
      <c r="C76" s="48" t="s">
        <v>69</v>
      </c>
      <c r="D76" s="48">
        <v>0.83</v>
      </c>
      <c r="E76" s="39">
        <v>2000</v>
      </c>
      <c r="F76" s="39">
        <f t="shared" ca="1" si="4"/>
        <v>26</v>
      </c>
      <c r="G76" s="39">
        <f ca="1">VLOOKUP(F76,Koefic!$A$1:$B$40,2,FALSE)</f>
        <v>1</v>
      </c>
      <c r="H76" s="48">
        <f t="shared" ca="1" si="1"/>
        <v>0.83</v>
      </c>
    </row>
    <row r="77" spans="1:8" x14ac:dyDescent="0.25">
      <c r="A77" s="39">
        <v>76</v>
      </c>
      <c r="B77" s="63" t="s">
        <v>134</v>
      </c>
      <c r="C77" s="48" t="s">
        <v>69</v>
      </c>
      <c r="D77" s="48">
        <v>0.83</v>
      </c>
      <c r="E77" s="39">
        <v>2000</v>
      </c>
      <c r="F77" s="39">
        <f t="shared" ca="1" si="4"/>
        <v>26</v>
      </c>
      <c r="G77" s="39">
        <f ca="1">VLOOKUP(F77,Koefic!$A$1:$B$40,2,FALSE)</f>
        <v>1</v>
      </c>
      <c r="H77" s="48">
        <f t="shared" ca="1" si="1"/>
        <v>0.83</v>
      </c>
    </row>
    <row r="78" spans="1:8" x14ac:dyDescent="0.25">
      <c r="A78" s="39">
        <v>77</v>
      </c>
      <c r="B78" s="63" t="s">
        <v>135</v>
      </c>
      <c r="C78" s="48" t="s">
        <v>65</v>
      </c>
      <c r="D78" s="48">
        <v>1.65</v>
      </c>
      <c r="E78" s="39">
        <v>2000</v>
      </c>
      <c r="F78" s="39">
        <f t="shared" ca="1" si="4"/>
        <v>26</v>
      </c>
      <c r="G78" s="39">
        <f ca="1">VLOOKUP(F78,Koefic!$A$1:$B$40,2,FALSE)</f>
        <v>1</v>
      </c>
      <c r="H78" s="48">
        <f t="shared" ca="1" si="1"/>
        <v>1.65</v>
      </c>
    </row>
    <row r="79" spans="1:8" x14ac:dyDescent="0.25">
      <c r="A79" s="39">
        <v>78</v>
      </c>
      <c r="B79" s="72" t="s">
        <v>136</v>
      </c>
      <c r="C79" s="48" t="s">
        <v>69</v>
      </c>
      <c r="D79" s="48">
        <v>0.83</v>
      </c>
      <c r="E79" s="39">
        <v>2023</v>
      </c>
      <c r="F79" s="39">
        <f t="shared" ca="1" si="4"/>
        <v>3</v>
      </c>
      <c r="G79" s="39">
        <f ca="1">VLOOKUP(F79,Koefic!$A$1:$B$40,2,FALSE)</f>
        <v>5</v>
      </c>
      <c r="H79" s="48">
        <f t="shared" ca="1" si="1"/>
        <v>4.1499999999999995</v>
      </c>
    </row>
    <row r="80" spans="1:8" x14ac:dyDescent="0.25">
      <c r="A80" s="39">
        <v>79</v>
      </c>
      <c r="B80" s="72" t="s">
        <v>137</v>
      </c>
      <c r="C80" s="48" t="s">
        <v>69</v>
      </c>
      <c r="D80" s="48">
        <v>0.83</v>
      </c>
      <c r="E80" s="39">
        <v>2000</v>
      </c>
      <c r="F80" s="39">
        <f t="shared" ca="1" si="4"/>
        <v>26</v>
      </c>
      <c r="G80" s="39">
        <f ca="1">VLOOKUP(F80,Koefic!$A$1:$B$40,2,FALSE)</f>
        <v>1</v>
      </c>
      <c r="H80" s="48">
        <f t="shared" ref="H80:H82" ca="1" si="5">D80*G80</f>
        <v>0.83</v>
      </c>
    </row>
    <row r="81" spans="1:8" x14ac:dyDescent="0.25">
      <c r="A81" s="39">
        <v>80</v>
      </c>
      <c r="B81" s="63" t="s">
        <v>138</v>
      </c>
      <c r="C81" s="48" t="s">
        <v>69</v>
      </c>
      <c r="D81" s="48">
        <v>0.83</v>
      </c>
      <c r="E81" s="39">
        <v>2021</v>
      </c>
      <c r="F81" s="39">
        <f t="shared" ca="1" si="4"/>
        <v>5</v>
      </c>
      <c r="G81" s="39">
        <f ca="1">VLOOKUP(F81,Koefic!$A$1:$B$40,2,FALSE)</f>
        <v>5</v>
      </c>
      <c r="H81" s="48">
        <f t="shared" ca="1" si="5"/>
        <v>4.1499999999999995</v>
      </c>
    </row>
    <row r="82" spans="1:8" x14ac:dyDescent="0.25">
      <c r="A82" s="39">
        <v>81</v>
      </c>
      <c r="B82" s="63" t="s">
        <v>139</v>
      </c>
      <c r="C82" s="48" t="s">
        <v>69</v>
      </c>
      <c r="D82" s="48">
        <v>0.83</v>
      </c>
      <c r="E82" s="39">
        <v>2000</v>
      </c>
      <c r="F82" s="39">
        <f t="shared" ca="1" si="4"/>
        <v>26</v>
      </c>
      <c r="G82" s="39">
        <f ca="1">VLOOKUP(F82,Koefic!$A$1:$B$40,2,FALSE)</f>
        <v>1</v>
      </c>
      <c r="H82" s="48">
        <f t="shared" ca="1" si="5"/>
        <v>0.83</v>
      </c>
    </row>
    <row r="83" spans="1:8" x14ac:dyDescent="0.25">
      <c r="A83" s="39">
        <v>82</v>
      </c>
      <c r="B83" s="58" t="s">
        <v>140</v>
      </c>
      <c r="C83" s="48" t="s">
        <v>69</v>
      </c>
      <c r="D83" s="48">
        <v>0.83</v>
      </c>
      <c r="E83" s="39">
        <v>2000</v>
      </c>
      <c r="F83" s="39">
        <f t="shared" ca="1" si="4"/>
        <v>26</v>
      </c>
      <c r="G83" s="39">
        <f ca="1">VLOOKUP(F83,Koefic!$A$1:$B$40,2,FALSE)</f>
        <v>1</v>
      </c>
      <c r="H83" s="48">
        <f ca="1">D83*G83</f>
        <v>0.83</v>
      </c>
    </row>
    <row r="84" spans="1:8" x14ac:dyDescent="0.25">
      <c r="A84" s="39">
        <v>83</v>
      </c>
      <c r="B84" s="58" t="s">
        <v>141</v>
      </c>
      <c r="C84" s="48" t="s">
        <v>69</v>
      </c>
      <c r="D84" s="48">
        <v>0.83</v>
      </c>
      <c r="E84" s="39">
        <v>2000</v>
      </c>
      <c r="F84" s="39">
        <f t="shared" ca="1" si="4"/>
        <v>26</v>
      </c>
      <c r="G84" s="39">
        <f ca="1">VLOOKUP(F84,Koefic!$A$1:$B$40,2,FALSE)</f>
        <v>1</v>
      </c>
      <c r="H84" s="48">
        <f t="shared" ref="H84:H114" ca="1" si="6">D84*G84</f>
        <v>0.83</v>
      </c>
    </row>
    <row r="85" spans="1:8" x14ac:dyDescent="0.25">
      <c r="A85" s="39">
        <v>84</v>
      </c>
      <c r="B85" s="58" t="s">
        <v>142</v>
      </c>
      <c r="C85" s="48" t="s">
        <v>69</v>
      </c>
      <c r="D85" s="48">
        <v>0.83</v>
      </c>
      <c r="E85" s="39">
        <v>2000</v>
      </c>
      <c r="F85" s="39">
        <f t="shared" ca="1" si="4"/>
        <v>26</v>
      </c>
      <c r="G85" s="39">
        <f ca="1">VLOOKUP(F85,Koefic!$A$1:$B$40,2,FALSE)</f>
        <v>1</v>
      </c>
      <c r="H85" s="48">
        <f t="shared" ca="1" si="6"/>
        <v>0.83</v>
      </c>
    </row>
    <row r="86" spans="1:8" x14ac:dyDescent="0.25">
      <c r="A86" s="39">
        <v>85</v>
      </c>
      <c r="B86" s="58" t="s">
        <v>143</v>
      </c>
      <c r="C86" s="48" t="s">
        <v>65</v>
      </c>
      <c r="D86" s="48">
        <v>1.65</v>
      </c>
      <c r="E86" s="39">
        <v>2014</v>
      </c>
      <c r="F86" s="39">
        <f t="shared" ca="1" si="4"/>
        <v>12</v>
      </c>
      <c r="G86" s="39">
        <f ca="1">VLOOKUP(F86,Koefic!$A$1:$B$40,2,FALSE)</f>
        <v>1</v>
      </c>
      <c r="H86" s="48">
        <f t="shared" ca="1" si="6"/>
        <v>1.65</v>
      </c>
    </row>
    <row r="87" spans="1:8" x14ac:dyDescent="0.25">
      <c r="A87" s="39">
        <v>86</v>
      </c>
      <c r="B87" s="58" t="s">
        <v>144</v>
      </c>
      <c r="C87" s="73" t="s">
        <v>69</v>
      </c>
      <c r="D87" s="48">
        <v>0.83</v>
      </c>
      <c r="E87" s="39">
        <v>2024</v>
      </c>
      <c r="F87" s="39">
        <f t="shared" ca="1" si="4"/>
        <v>2</v>
      </c>
      <c r="G87" s="39">
        <f ca="1">VLOOKUP(F87,Koefic!$A$1:$B$40,2,FALSE)</f>
        <v>5</v>
      </c>
      <c r="H87" s="48">
        <f t="shared" ca="1" si="6"/>
        <v>4.1499999999999995</v>
      </c>
    </row>
    <row r="88" spans="1:8" x14ac:dyDescent="0.25">
      <c r="A88" s="39">
        <v>87</v>
      </c>
      <c r="B88" s="58" t="s">
        <v>145</v>
      </c>
      <c r="C88" s="48" t="s">
        <v>69</v>
      </c>
      <c r="D88" s="48">
        <v>0.83</v>
      </c>
      <c r="E88" s="39">
        <v>2000</v>
      </c>
      <c r="F88" s="39">
        <f t="shared" ca="1" si="4"/>
        <v>26</v>
      </c>
      <c r="G88" s="39">
        <f ca="1">VLOOKUP(F88,Koefic!$A$1:$B$40,2,FALSE)</f>
        <v>1</v>
      </c>
      <c r="H88" s="48">
        <f t="shared" ca="1" si="6"/>
        <v>0.83</v>
      </c>
    </row>
    <row r="89" spans="1:8" x14ac:dyDescent="0.25">
      <c r="A89" s="39">
        <v>88</v>
      </c>
      <c r="B89" s="58" t="s">
        <v>146</v>
      </c>
      <c r="C89" s="48" t="s">
        <v>69</v>
      </c>
      <c r="D89" s="48">
        <v>0.83</v>
      </c>
      <c r="E89" s="39">
        <v>2000</v>
      </c>
      <c r="F89" s="39">
        <f t="shared" ca="1" si="4"/>
        <v>26</v>
      </c>
      <c r="G89" s="39">
        <f ca="1">VLOOKUP(F89,Koefic!$A$1:$B$40,2,FALSE)</f>
        <v>1</v>
      </c>
      <c r="H89" s="48">
        <f t="shared" ca="1" si="6"/>
        <v>0.83</v>
      </c>
    </row>
    <row r="90" spans="1:8" x14ac:dyDescent="0.25">
      <c r="A90" s="39">
        <v>89</v>
      </c>
      <c r="B90" s="63" t="s">
        <v>147</v>
      </c>
      <c r="C90" s="48" t="s">
        <v>59</v>
      </c>
      <c r="D90" s="48">
        <v>2.48</v>
      </c>
      <c r="E90" s="39">
        <v>2000</v>
      </c>
      <c r="F90" s="39">
        <f t="shared" ca="1" si="4"/>
        <v>26</v>
      </c>
      <c r="G90" s="39">
        <f ca="1">VLOOKUP(F90,Koefic!$A$1:$B$40,2,FALSE)</f>
        <v>1</v>
      </c>
      <c r="H90" s="48">
        <f t="shared" ca="1" si="6"/>
        <v>2.48</v>
      </c>
    </row>
    <row r="91" spans="1:8" x14ac:dyDescent="0.25">
      <c r="A91" s="39">
        <v>90</v>
      </c>
      <c r="B91" s="63" t="s">
        <v>148</v>
      </c>
      <c r="C91" s="48" t="s">
        <v>59</v>
      </c>
      <c r="D91" s="48">
        <v>2.48</v>
      </c>
      <c r="E91" s="39">
        <v>2017</v>
      </c>
      <c r="F91" s="39">
        <f t="shared" ca="1" si="4"/>
        <v>9</v>
      </c>
      <c r="G91" s="39">
        <f ca="1">VLOOKUP(F91,Koefic!$A$1:$B$40,2,FALSE)</f>
        <v>2</v>
      </c>
      <c r="H91" s="48">
        <f t="shared" ca="1" si="6"/>
        <v>4.96</v>
      </c>
    </row>
    <row r="92" spans="1:8" x14ac:dyDescent="0.25">
      <c r="A92" s="39">
        <v>91</v>
      </c>
      <c r="B92" s="63" t="s">
        <v>149</v>
      </c>
      <c r="C92" s="48" t="s">
        <v>59</v>
      </c>
      <c r="D92" s="48">
        <v>2.48</v>
      </c>
      <c r="E92" s="39">
        <v>2017</v>
      </c>
      <c r="F92" s="39">
        <f t="shared" ca="1" si="4"/>
        <v>9</v>
      </c>
      <c r="G92" s="39">
        <f ca="1">VLOOKUP(F92,Koefic!$A$1:$B$40,2,FALSE)</f>
        <v>2</v>
      </c>
      <c r="H92" s="48">
        <f t="shared" ca="1" si="6"/>
        <v>4.96</v>
      </c>
    </row>
    <row r="93" spans="1:8" x14ac:dyDescent="0.25">
      <c r="A93" s="39">
        <v>92</v>
      </c>
      <c r="B93" s="63" t="s">
        <v>150</v>
      </c>
      <c r="C93" s="48" t="s">
        <v>65</v>
      </c>
      <c r="D93" s="48">
        <v>1.65</v>
      </c>
      <c r="E93" s="39">
        <v>2017</v>
      </c>
      <c r="F93" s="39">
        <f t="shared" ca="1" si="4"/>
        <v>9</v>
      </c>
      <c r="G93" s="39">
        <f ca="1">VLOOKUP(F93,Koefic!$A$1:$B$40,2,FALSE)</f>
        <v>2</v>
      </c>
      <c r="H93" s="48">
        <f t="shared" ca="1" si="6"/>
        <v>3.3</v>
      </c>
    </row>
    <row r="94" spans="1:8" x14ac:dyDescent="0.25">
      <c r="A94" s="39">
        <v>93</v>
      </c>
      <c r="B94" s="63" t="s">
        <v>151</v>
      </c>
      <c r="C94" s="48" t="s">
        <v>69</v>
      </c>
      <c r="D94" s="48">
        <v>0.83</v>
      </c>
      <c r="E94" s="39">
        <v>2021</v>
      </c>
      <c r="F94" s="39">
        <f t="shared" ca="1" si="4"/>
        <v>5</v>
      </c>
      <c r="G94" s="39">
        <f ca="1">VLOOKUP(F94,Koefic!$A$1:$B$40,2,FALSE)</f>
        <v>5</v>
      </c>
      <c r="H94" s="48">
        <f t="shared" ca="1" si="6"/>
        <v>4.1499999999999995</v>
      </c>
    </row>
    <row r="95" spans="1:8" x14ac:dyDescent="0.25">
      <c r="A95" s="39">
        <v>94</v>
      </c>
      <c r="B95" s="63" t="s">
        <v>152</v>
      </c>
      <c r="C95" s="48" t="s">
        <v>69</v>
      </c>
      <c r="D95" s="48">
        <v>0.83</v>
      </c>
      <c r="E95" s="39">
        <v>2000</v>
      </c>
      <c r="F95" s="39">
        <f t="shared" ca="1" si="4"/>
        <v>26</v>
      </c>
      <c r="G95" s="39">
        <f ca="1">VLOOKUP(F95,Koefic!$A$1:$B$40,2,FALSE)</f>
        <v>1</v>
      </c>
      <c r="H95" s="48">
        <f t="shared" ca="1" si="6"/>
        <v>0.83</v>
      </c>
    </row>
    <row r="96" spans="1:8" x14ac:dyDescent="0.25">
      <c r="A96" s="39">
        <v>95</v>
      </c>
      <c r="B96" s="58" t="s">
        <v>153</v>
      </c>
      <c r="C96" s="48" t="s">
        <v>69</v>
      </c>
      <c r="D96" s="48">
        <v>0.83</v>
      </c>
      <c r="E96" s="39">
        <v>2000</v>
      </c>
      <c r="F96" s="39">
        <f t="shared" ca="1" si="4"/>
        <v>26</v>
      </c>
      <c r="G96" s="39">
        <f ca="1">VLOOKUP(F96,Koefic!$A$1:$B$40,2,FALSE)</f>
        <v>1</v>
      </c>
      <c r="H96" s="48">
        <f t="shared" ca="1" si="6"/>
        <v>0.83</v>
      </c>
    </row>
    <row r="97" spans="1:8" x14ac:dyDescent="0.25">
      <c r="A97" s="39">
        <v>96</v>
      </c>
      <c r="B97" s="63" t="s">
        <v>154</v>
      </c>
      <c r="C97" s="48" t="s">
        <v>59</v>
      </c>
      <c r="D97" s="48">
        <v>2.48</v>
      </c>
      <c r="E97" s="39">
        <v>2010</v>
      </c>
      <c r="F97" s="39">
        <f t="shared" ca="1" si="4"/>
        <v>16</v>
      </c>
      <c r="G97" s="39">
        <f ca="1">VLOOKUP(F97,Koefic!$A$1:$B$40,2,FALSE)</f>
        <v>1</v>
      </c>
      <c r="H97" s="48">
        <f t="shared" ca="1" si="6"/>
        <v>2.48</v>
      </c>
    </row>
    <row r="98" spans="1:8" x14ac:dyDescent="0.25">
      <c r="A98" s="39">
        <v>97</v>
      </c>
      <c r="B98" s="63" t="s">
        <v>155</v>
      </c>
      <c r="C98" s="48" t="s">
        <v>55</v>
      </c>
      <c r="D98" s="48">
        <v>4.13</v>
      </c>
      <c r="E98" s="59">
        <v>2010</v>
      </c>
      <c r="F98" s="39">
        <f t="shared" ca="1" si="4"/>
        <v>16</v>
      </c>
      <c r="G98" s="39">
        <f ca="1">VLOOKUP(F98,Koefic!$A$1:$B$40,2,FALSE)</f>
        <v>1</v>
      </c>
      <c r="H98" s="48">
        <f t="shared" ca="1" si="6"/>
        <v>4.13</v>
      </c>
    </row>
    <row r="99" spans="1:8" x14ac:dyDescent="0.25">
      <c r="A99" s="39">
        <v>98</v>
      </c>
      <c r="B99" s="63" t="s">
        <v>156</v>
      </c>
      <c r="C99" s="48" t="s">
        <v>69</v>
      </c>
      <c r="D99" s="48">
        <v>0.83</v>
      </c>
      <c r="E99" s="39">
        <v>2000</v>
      </c>
      <c r="F99" s="39">
        <f t="shared" ca="1" si="4"/>
        <v>26</v>
      </c>
      <c r="G99" s="39">
        <f ca="1">VLOOKUP(F99,Koefic!$A$1:$B$40,2,FALSE)</f>
        <v>1</v>
      </c>
      <c r="H99" s="48">
        <f t="shared" ca="1" si="6"/>
        <v>0.83</v>
      </c>
    </row>
    <row r="100" spans="1:8" x14ac:dyDescent="0.25">
      <c r="A100" s="39">
        <v>99</v>
      </c>
      <c r="B100" s="63" t="s">
        <v>157</v>
      </c>
      <c r="C100" s="48" t="s">
        <v>69</v>
      </c>
      <c r="D100" s="48">
        <v>0.83</v>
      </c>
      <c r="E100" s="39">
        <v>2000</v>
      </c>
      <c r="F100" s="39">
        <f t="shared" ca="1" si="4"/>
        <v>26</v>
      </c>
      <c r="G100" s="39">
        <f ca="1">VLOOKUP(F100,Koefic!$A$1:$B$40,2,FALSE)</f>
        <v>1</v>
      </c>
      <c r="H100" s="48">
        <f t="shared" ca="1" si="6"/>
        <v>0.83</v>
      </c>
    </row>
    <row r="101" spans="1:8" x14ac:dyDescent="0.25">
      <c r="A101" s="39">
        <v>100</v>
      </c>
      <c r="B101" s="63" t="s">
        <v>158</v>
      </c>
      <c r="C101" s="73" t="s">
        <v>65</v>
      </c>
      <c r="D101" s="48">
        <v>1.65</v>
      </c>
      <c r="E101" s="39">
        <v>2000</v>
      </c>
      <c r="F101" s="39">
        <f t="shared" ca="1" si="4"/>
        <v>26</v>
      </c>
      <c r="G101" s="39">
        <f ca="1">VLOOKUP(F101,Koefic!$A$1:$B$40,2,FALSE)</f>
        <v>1</v>
      </c>
      <c r="H101" s="48">
        <f t="shared" ca="1" si="6"/>
        <v>1.65</v>
      </c>
    </row>
    <row r="102" spans="1:8" x14ac:dyDescent="0.25">
      <c r="A102" s="39">
        <v>101</v>
      </c>
      <c r="B102" s="63" t="s">
        <v>159</v>
      </c>
      <c r="C102" s="73" t="s">
        <v>69</v>
      </c>
      <c r="D102" s="48">
        <v>0.83</v>
      </c>
      <c r="E102" s="39">
        <v>2000</v>
      </c>
      <c r="F102" s="39">
        <f t="shared" ca="1" si="4"/>
        <v>26</v>
      </c>
      <c r="G102" s="39">
        <f ca="1">VLOOKUP(F102,Koefic!$A$1:$B$40,2,FALSE)</f>
        <v>1</v>
      </c>
      <c r="H102" s="48">
        <f t="shared" ca="1" si="6"/>
        <v>0.83</v>
      </c>
    </row>
    <row r="103" spans="1:8" x14ac:dyDescent="0.25">
      <c r="A103" s="39">
        <v>102</v>
      </c>
      <c r="B103" s="63" t="s">
        <v>160</v>
      </c>
      <c r="C103" s="48" t="s">
        <v>69</v>
      </c>
      <c r="D103" s="48">
        <v>0.83</v>
      </c>
      <c r="E103" s="39">
        <v>2000</v>
      </c>
      <c r="F103" s="39">
        <f t="shared" ca="1" si="4"/>
        <v>26</v>
      </c>
      <c r="G103" s="39">
        <f ca="1">VLOOKUP(F103,Koefic!$A$1:$B$40,2,FALSE)</f>
        <v>1</v>
      </c>
      <c r="H103" s="48">
        <f t="shared" ca="1" si="6"/>
        <v>0.83</v>
      </c>
    </row>
    <row r="104" spans="1:8" x14ac:dyDescent="0.25">
      <c r="A104" s="39">
        <v>103</v>
      </c>
      <c r="B104" s="63" t="s">
        <v>161</v>
      </c>
      <c r="C104" s="48" t="s">
        <v>69</v>
      </c>
      <c r="D104" s="48">
        <v>0.83</v>
      </c>
      <c r="E104" s="39">
        <v>2015</v>
      </c>
      <c r="F104" s="39">
        <f t="shared" ca="1" si="4"/>
        <v>11</v>
      </c>
      <c r="G104" s="39">
        <f ca="1">VLOOKUP(F104,Koefic!$A$1:$B$40,2,FALSE)</f>
        <v>1</v>
      </c>
      <c r="H104" s="48">
        <f t="shared" ca="1" si="6"/>
        <v>0.83</v>
      </c>
    </row>
    <row r="105" spans="1:8" x14ac:dyDescent="0.25">
      <c r="A105" s="39">
        <v>104</v>
      </c>
      <c r="B105" s="58" t="s">
        <v>162</v>
      </c>
      <c r="C105" s="48" t="s">
        <v>69</v>
      </c>
      <c r="D105" s="48">
        <v>0.83</v>
      </c>
      <c r="E105" s="39">
        <v>2017</v>
      </c>
      <c r="F105" s="39">
        <f t="shared" ca="1" si="4"/>
        <v>9</v>
      </c>
      <c r="G105" s="39">
        <f ca="1">VLOOKUP(F105,Koefic!$A$1:$B$40,2,FALSE)</f>
        <v>2</v>
      </c>
      <c r="H105" s="48">
        <f t="shared" ca="1" si="6"/>
        <v>1.66</v>
      </c>
    </row>
    <row r="106" spans="1:8" x14ac:dyDescent="0.25">
      <c r="A106" s="39">
        <v>105</v>
      </c>
      <c r="B106" s="58" t="s">
        <v>163</v>
      </c>
      <c r="C106" s="48" t="s">
        <v>69</v>
      </c>
      <c r="D106" s="48">
        <v>0.83</v>
      </c>
      <c r="E106" s="39">
        <v>2000</v>
      </c>
      <c r="F106" s="39">
        <f t="shared" ca="1" si="4"/>
        <v>26</v>
      </c>
      <c r="G106" s="39">
        <f ca="1">VLOOKUP(F106,Koefic!$A$1:$B$40,2,FALSE)</f>
        <v>1</v>
      </c>
      <c r="H106" s="48">
        <f t="shared" ca="1" si="6"/>
        <v>0.83</v>
      </c>
    </row>
    <row r="107" spans="1:8" x14ac:dyDescent="0.25">
      <c r="A107" s="39">
        <v>106</v>
      </c>
      <c r="B107" s="58" t="s">
        <v>164</v>
      </c>
      <c r="C107" s="48" t="s">
        <v>69</v>
      </c>
      <c r="D107" s="48">
        <v>0.83</v>
      </c>
      <c r="E107" s="39">
        <v>2000</v>
      </c>
      <c r="F107" s="39">
        <f t="shared" ca="1" si="4"/>
        <v>26</v>
      </c>
      <c r="G107" s="39">
        <f ca="1">VLOOKUP(F107,Koefic!$A$1:$B$40,2,FALSE)</f>
        <v>1</v>
      </c>
      <c r="H107" s="48">
        <f t="shared" ca="1" si="6"/>
        <v>0.83</v>
      </c>
    </row>
    <row r="108" spans="1:8" x14ac:dyDescent="0.25">
      <c r="A108" s="39">
        <v>107</v>
      </c>
      <c r="B108" s="58" t="s">
        <v>165</v>
      </c>
      <c r="C108" s="48" t="s">
        <v>69</v>
      </c>
      <c r="D108" s="48">
        <v>0.83</v>
      </c>
      <c r="E108" s="39">
        <v>2000</v>
      </c>
      <c r="F108" s="39">
        <f t="shared" ca="1" si="4"/>
        <v>26</v>
      </c>
      <c r="G108" s="39">
        <f ca="1">VLOOKUP(F108,Koefic!$A$1:$B$40,2,FALSE)</f>
        <v>1</v>
      </c>
      <c r="H108" s="48">
        <f t="shared" ca="1" si="6"/>
        <v>0.83</v>
      </c>
    </row>
    <row r="109" spans="1:8" x14ac:dyDescent="0.25">
      <c r="A109" s="39">
        <v>108</v>
      </c>
      <c r="B109" s="58" t="s">
        <v>582</v>
      </c>
      <c r="C109" s="48" t="s">
        <v>65</v>
      </c>
      <c r="D109" s="48">
        <v>1.65</v>
      </c>
      <c r="E109" s="39">
        <v>2019</v>
      </c>
      <c r="F109" s="39">
        <f t="shared" ca="1" si="4"/>
        <v>7</v>
      </c>
      <c r="G109" s="39">
        <f ca="1">VLOOKUP(F109,Koefic!$A$1:$B$40,2,FALSE)</f>
        <v>2</v>
      </c>
      <c r="H109" s="48">
        <f t="shared" ca="1" si="6"/>
        <v>3.3</v>
      </c>
    </row>
    <row r="110" spans="1:8" x14ac:dyDescent="0.25">
      <c r="A110" s="39">
        <v>109</v>
      </c>
      <c r="B110" s="58" t="s">
        <v>583</v>
      </c>
      <c r="C110" s="48" t="s">
        <v>65</v>
      </c>
      <c r="D110" s="48">
        <v>1.65</v>
      </c>
      <c r="E110" s="39">
        <v>2000</v>
      </c>
      <c r="F110" s="39">
        <f ca="1">YEAR(TODAY())-E110</f>
        <v>26</v>
      </c>
      <c r="G110" s="39">
        <f ca="1">VLOOKUP(F110,Koefic!$A$1:$B$40,2,FALSE)</f>
        <v>1</v>
      </c>
      <c r="H110" s="48">
        <f ca="1">D110*G110</f>
        <v>1.65</v>
      </c>
    </row>
    <row r="111" spans="1:8" x14ac:dyDescent="0.25">
      <c r="A111" s="39">
        <v>110</v>
      </c>
      <c r="B111" s="63" t="s">
        <v>584</v>
      </c>
      <c r="C111" s="48" t="s">
        <v>69</v>
      </c>
      <c r="D111" s="48">
        <v>0.83</v>
      </c>
      <c r="E111" s="39">
        <v>2000</v>
      </c>
      <c r="F111" s="39">
        <f t="shared" ca="1" si="4"/>
        <v>26</v>
      </c>
      <c r="G111" s="39">
        <f ca="1">VLOOKUP(F111,Koefic!$A$1:$B$40,2,FALSE)</f>
        <v>1</v>
      </c>
      <c r="H111" s="48">
        <f t="shared" ca="1" si="6"/>
        <v>0.83</v>
      </c>
    </row>
    <row r="112" spans="1:8" x14ac:dyDescent="0.25">
      <c r="A112" s="39">
        <v>111</v>
      </c>
      <c r="B112" s="58" t="s">
        <v>166</v>
      </c>
      <c r="C112" s="48" t="s">
        <v>69</v>
      </c>
      <c r="D112" s="48">
        <v>0.83</v>
      </c>
      <c r="E112" s="39">
        <v>2021</v>
      </c>
      <c r="F112" s="39">
        <f t="shared" ca="1" si="4"/>
        <v>5</v>
      </c>
      <c r="G112" s="39">
        <f ca="1">VLOOKUP(F112,Koefic!$A$1:$B$40,2,FALSE)</f>
        <v>5</v>
      </c>
      <c r="H112" s="48">
        <f t="shared" ca="1" si="6"/>
        <v>4.1499999999999995</v>
      </c>
    </row>
    <row r="113" spans="1:8" x14ac:dyDescent="0.25">
      <c r="A113" s="39">
        <v>112</v>
      </c>
      <c r="B113" s="58" t="s">
        <v>167</v>
      </c>
      <c r="C113" s="48" t="s">
        <v>69</v>
      </c>
      <c r="D113" s="48">
        <v>0.83</v>
      </c>
      <c r="E113" s="39">
        <v>2010</v>
      </c>
      <c r="F113" s="39">
        <f t="shared" ca="1" si="4"/>
        <v>16</v>
      </c>
      <c r="G113" s="39">
        <f ca="1">VLOOKUP(F113,Koefic!$A$1:$B$40,2,FALSE)</f>
        <v>1</v>
      </c>
      <c r="H113" s="48">
        <f t="shared" ca="1" si="6"/>
        <v>0.83</v>
      </c>
    </row>
    <row r="114" spans="1:8" x14ac:dyDescent="0.25">
      <c r="A114" s="39">
        <v>113</v>
      </c>
      <c r="B114" s="58" t="s">
        <v>168</v>
      </c>
      <c r="C114" s="48" t="s">
        <v>69</v>
      </c>
      <c r="D114" s="48">
        <v>0.83</v>
      </c>
      <c r="E114" s="39">
        <v>2000</v>
      </c>
      <c r="F114" s="39">
        <f t="shared" ca="1" si="4"/>
        <v>26</v>
      </c>
      <c r="G114" s="39">
        <f ca="1">VLOOKUP(F114,Koefic!$A$1:$B$40,2,FALSE)</f>
        <v>1</v>
      </c>
      <c r="H114" s="48">
        <f t="shared" ca="1" si="6"/>
        <v>0.83</v>
      </c>
    </row>
    <row r="115" spans="1:8" x14ac:dyDescent="0.25">
      <c r="A115" s="39">
        <v>114</v>
      </c>
      <c r="B115" s="58" t="s">
        <v>169</v>
      </c>
      <c r="C115" s="48" t="s">
        <v>69</v>
      </c>
      <c r="D115" s="48">
        <v>0.83</v>
      </c>
      <c r="E115" s="39">
        <v>2000</v>
      </c>
      <c r="F115" s="39">
        <f t="shared" ca="1" si="4"/>
        <v>26</v>
      </c>
      <c r="G115" s="39">
        <f ca="1">VLOOKUP(F115,Koefic!$A$1:$B$40,2,FALSE)</f>
        <v>1</v>
      </c>
      <c r="H115" s="48">
        <f ca="1">D115*G115</f>
        <v>0.83</v>
      </c>
    </row>
    <row r="116" spans="1:8" x14ac:dyDescent="0.25">
      <c r="A116" s="39">
        <v>115</v>
      </c>
      <c r="B116" s="63" t="s">
        <v>170</v>
      </c>
      <c r="C116" s="48" t="s">
        <v>69</v>
      </c>
      <c r="D116" s="48">
        <v>0.83</v>
      </c>
      <c r="E116" s="39">
        <v>2000</v>
      </c>
      <c r="F116" s="39">
        <f t="shared" ca="1" si="4"/>
        <v>26</v>
      </c>
      <c r="G116" s="39">
        <f ca="1">VLOOKUP(F116,Koefic!$A$1:$B$40,2,FALSE)</f>
        <v>1</v>
      </c>
      <c r="H116" s="48">
        <f t="shared" ref="H116:H187" ca="1" si="7">D116*G116</f>
        <v>0.83</v>
      </c>
    </row>
    <row r="117" spans="1:8" x14ac:dyDescent="0.25">
      <c r="A117" s="39">
        <v>116</v>
      </c>
      <c r="B117" s="63" t="s">
        <v>171</v>
      </c>
      <c r="C117" s="48" t="s">
        <v>69</v>
      </c>
      <c r="D117" s="48">
        <v>0.83</v>
      </c>
      <c r="E117" s="39">
        <v>2021</v>
      </c>
      <c r="F117" s="39">
        <f t="shared" ca="1" si="4"/>
        <v>5</v>
      </c>
      <c r="G117" s="39">
        <f ca="1">VLOOKUP(F117,Koefic!$A$1:$B$40,2,FALSE)</f>
        <v>5</v>
      </c>
      <c r="H117" s="48">
        <f t="shared" ca="1" si="7"/>
        <v>4.1499999999999995</v>
      </c>
    </row>
    <row r="118" spans="1:8" x14ac:dyDescent="0.25">
      <c r="A118" s="39">
        <v>117</v>
      </c>
      <c r="B118" s="63" t="s">
        <v>554</v>
      </c>
      <c r="C118" s="48" t="s">
        <v>69</v>
      </c>
      <c r="D118" s="48">
        <v>0.83</v>
      </c>
      <c r="E118" s="39">
        <v>2024</v>
      </c>
      <c r="F118" s="39">
        <f t="shared" ca="1" si="4"/>
        <v>2</v>
      </c>
      <c r="G118" s="39">
        <f ca="1">VLOOKUP(F118,Koefic!$A$1:$B$40,2,FALSE)</f>
        <v>5</v>
      </c>
      <c r="H118" s="48">
        <f t="shared" ca="1" si="7"/>
        <v>4.1499999999999995</v>
      </c>
    </row>
    <row r="119" spans="1:8" x14ac:dyDescent="0.25">
      <c r="A119" s="39">
        <v>118</v>
      </c>
      <c r="B119" s="63" t="s">
        <v>556</v>
      </c>
      <c r="C119" s="48" t="s">
        <v>69</v>
      </c>
      <c r="D119" s="48">
        <v>0.83</v>
      </c>
      <c r="E119" s="39">
        <v>2010</v>
      </c>
      <c r="F119" s="39">
        <f t="shared" ca="1" si="4"/>
        <v>16</v>
      </c>
      <c r="G119" s="39">
        <f ca="1">VLOOKUP(F119,Koefic!$A$1:$B$40,2,FALSE)</f>
        <v>1</v>
      </c>
      <c r="H119" s="48">
        <f t="shared" ca="1" si="7"/>
        <v>0.83</v>
      </c>
    </row>
    <row r="120" spans="1:8" x14ac:dyDescent="0.25">
      <c r="A120" s="39">
        <v>119</v>
      </c>
      <c r="B120" s="63" t="s">
        <v>555</v>
      </c>
      <c r="C120" s="48" t="s">
        <v>69</v>
      </c>
      <c r="D120" s="48">
        <v>0.83</v>
      </c>
      <c r="E120" s="39">
        <v>2019</v>
      </c>
      <c r="F120" s="39">
        <f ca="1">YEAR(TODAY())-E120</f>
        <v>7</v>
      </c>
      <c r="G120" s="39">
        <f ca="1">VLOOKUP(F120,Koefic!$A$1:$B$40,2,FALSE)</f>
        <v>2</v>
      </c>
      <c r="H120" s="48">
        <f ca="1">D120*G120</f>
        <v>1.66</v>
      </c>
    </row>
    <row r="121" spans="1:8" x14ac:dyDescent="0.25">
      <c r="A121" s="39">
        <v>120</v>
      </c>
      <c r="B121" s="58" t="s">
        <v>172</v>
      </c>
      <c r="C121" s="48" t="s">
        <v>69</v>
      </c>
      <c r="D121" s="48">
        <v>0.83</v>
      </c>
      <c r="E121" s="39">
        <v>2000</v>
      </c>
      <c r="F121" s="39">
        <f t="shared" ca="1" si="4"/>
        <v>26</v>
      </c>
      <c r="G121" s="39">
        <f ca="1">VLOOKUP(F121,Koefic!$A$1:$B$40,2,FALSE)</f>
        <v>1</v>
      </c>
      <c r="H121" s="48">
        <f t="shared" ca="1" si="7"/>
        <v>0.83</v>
      </c>
    </row>
    <row r="122" spans="1:8" x14ac:dyDescent="0.25">
      <c r="A122" s="39">
        <v>121</v>
      </c>
      <c r="B122" s="58" t="s">
        <v>173</v>
      </c>
      <c r="C122" s="48" t="s">
        <v>69</v>
      </c>
      <c r="D122" s="48">
        <v>0.83</v>
      </c>
      <c r="E122" s="39">
        <v>2000</v>
      </c>
      <c r="F122" s="39">
        <f t="shared" ca="1" si="4"/>
        <v>26</v>
      </c>
      <c r="G122" s="39">
        <f ca="1">VLOOKUP(F122,Koefic!$A$1:$B$40,2,FALSE)</f>
        <v>1</v>
      </c>
      <c r="H122" s="48">
        <f t="shared" ca="1" si="7"/>
        <v>0.83</v>
      </c>
    </row>
    <row r="123" spans="1:8" x14ac:dyDescent="0.25">
      <c r="A123" s="39">
        <v>122</v>
      </c>
      <c r="B123" s="63" t="s">
        <v>174</v>
      </c>
      <c r="C123" s="48" t="s">
        <v>59</v>
      </c>
      <c r="D123" s="48">
        <v>2.48</v>
      </c>
      <c r="E123" s="39">
        <v>2000</v>
      </c>
      <c r="F123" s="39">
        <f t="shared" ca="1" si="4"/>
        <v>26</v>
      </c>
      <c r="G123" s="39">
        <f ca="1">VLOOKUP(F123,Koefic!$A$1:$B$40,2,FALSE)</f>
        <v>1</v>
      </c>
      <c r="H123" s="48">
        <f t="shared" ca="1" si="7"/>
        <v>2.48</v>
      </c>
    </row>
    <row r="124" spans="1:8" x14ac:dyDescent="0.25">
      <c r="A124" s="39">
        <v>123</v>
      </c>
      <c r="B124" s="63" t="s">
        <v>175</v>
      </c>
      <c r="C124" s="48" t="s">
        <v>65</v>
      </c>
      <c r="D124" s="48">
        <v>1.65</v>
      </c>
      <c r="E124" s="39">
        <v>2010</v>
      </c>
      <c r="F124" s="39">
        <f t="shared" ca="1" si="4"/>
        <v>16</v>
      </c>
      <c r="G124" s="39">
        <f ca="1">VLOOKUP(F124,Koefic!$A$1:$B$40,2,FALSE)</f>
        <v>1</v>
      </c>
      <c r="H124" s="48">
        <f t="shared" ca="1" si="7"/>
        <v>1.65</v>
      </c>
    </row>
    <row r="125" spans="1:8" x14ac:dyDescent="0.25">
      <c r="A125" s="39">
        <v>124</v>
      </c>
      <c r="B125" s="58" t="s">
        <v>176</v>
      </c>
      <c r="C125" s="48" t="s">
        <v>69</v>
      </c>
      <c r="D125" s="48">
        <v>0.83</v>
      </c>
      <c r="E125" s="39">
        <v>2000</v>
      </c>
      <c r="F125" s="39">
        <f t="shared" ca="1" si="4"/>
        <v>26</v>
      </c>
      <c r="G125" s="39">
        <f ca="1">VLOOKUP(F125,Koefic!$A$1:$B$40,2,FALSE)</f>
        <v>1</v>
      </c>
      <c r="H125" s="48">
        <f t="shared" ca="1" si="7"/>
        <v>0.83</v>
      </c>
    </row>
    <row r="126" spans="1:8" x14ac:dyDescent="0.25">
      <c r="A126" s="39">
        <v>125</v>
      </c>
      <c r="B126" s="63" t="s">
        <v>177</v>
      </c>
      <c r="C126" s="48" t="s">
        <v>69</v>
      </c>
      <c r="D126" s="48">
        <v>0.83</v>
      </c>
      <c r="E126" s="39">
        <v>2000</v>
      </c>
      <c r="F126" s="39">
        <f t="shared" ca="1" si="4"/>
        <v>26</v>
      </c>
      <c r="G126" s="39">
        <f ca="1">VLOOKUP(F126,Koefic!$A$1:$B$40,2,FALSE)</f>
        <v>1</v>
      </c>
      <c r="H126" s="48">
        <f t="shared" ca="1" si="7"/>
        <v>0.83</v>
      </c>
    </row>
    <row r="127" spans="1:8" x14ac:dyDescent="0.25">
      <c r="A127" s="39">
        <v>126</v>
      </c>
      <c r="B127" s="58" t="s">
        <v>182</v>
      </c>
      <c r="C127" s="48" t="s">
        <v>69</v>
      </c>
      <c r="D127" s="48">
        <v>0.83</v>
      </c>
      <c r="E127" s="39">
        <v>2024</v>
      </c>
      <c r="F127" s="39">
        <f ca="1">YEAR(TODAY())-E127</f>
        <v>2</v>
      </c>
      <c r="G127" s="39">
        <f ca="1">VLOOKUP(F127,Koefic!$A$1:$B$40,2,FALSE)</f>
        <v>5</v>
      </c>
      <c r="H127" s="48">
        <f ca="1">D127*G127</f>
        <v>4.1499999999999995</v>
      </c>
    </row>
    <row r="128" spans="1:8" x14ac:dyDescent="0.25">
      <c r="A128" s="39">
        <v>127</v>
      </c>
      <c r="B128" s="63" t="s">
        <v>178</v>
      </c>
      <c r="C128" s="48" t="s">
        <v>69</v>
      </c>
      <c r="D128" s="48">
        <v>0.83</v>
      </c>
      <c r="E128" s="39">
        <v>2000</v>
      </c>
      <c r="F128" s="39">
        <f t="shared" ca="1" si="4"/>
        <v>26</v>
      </c>
      <c r="G128" s="39">
        <f ca="1">VLOOKUP(F128,Koefic!$A$1:$B$40,2,FALSE)</f>
        <v>1</v>
      </c>
      <c r="H128" s="48">
        <f t="shared" ca="1" si="7"/>
        <v>0.83</v>
      </c>
    </row>
    <row r="129" spans="1:8" x14ac:dyDescent="0.25">
      <c r="A129" s="39">
        <v>128</v>
      </c>
      <c r="B129" s="63" t="s">
        <v>557</v>
      </c>
      <c r="C129" s="48" t="s">
        <v>69</v>
      </c>
      <c r="D129" s="48">
        <v>0.83</v>
      </c>
      <c r="E129" s="39">
        <v>2020</v>
      </c>
      <c r="F129" s="39">
        <f t="shared" ca="1" si="4"/>
        <v>6</v>
      </c>
      <c r="G129" s="39">
        <f ca="1">VLOOKUP(F129,Koefic!$A$1:$B$40,2,FALSE)</f>
        <v>2</v>
      </c>
      <c r="H129" s="48">
        <f t="shared" ca="1" si="7"/>
        <v>1.66</v>
      </c>
    </row>
    <row r="130" spans="1:8" x14ac:dyDescent="0.25">
      <c r="A130" s="39">
        <v>129</v>
      </c>
      <c r="B130" s="63" t="s">
        <v>179</v>
      </c>
      <c r="C130" s="48" t="s">
        <v>65</v>
      </c>
      <c r="D130" s="48">
        <v>1.65</v>
      </c>
      <c r="E130" s="39">
        <v>2000</v>
      </c>
      <c r="F130" s="39">
        <f t="shared" ca="1" si="4"/>
        <v>26</v>
      </c>
      <c r="G130" s="39">
        <f ca="1">VLOOKUP(F130,Koefic!$A$1:$B$40,2,FALSE)</f>
        <v>1</v>
      </c>
      <c r="H130" s="48">
        <f t="shared" ca="1" si="7"/>
        <v>1.65</v>
      </c>
    </row>
    <row r="131" spans="1:8" x14ac:dyDescent="0.25">
      <c r="A131" s="39">
        <v>130</v>
      </c>
      <c r="B131" s="63" t="s">
        <v>180</v>
      </c>
      <c r="C131" s="48" t="s">
        <v>69</v>
      </c>
      <c r="D131" s="48">
        <v>0.83</v>
      </c>
      <c r="E131" s="39">
        <v>2024</v>
      </c>
      <c r="F131" s="39">
        <f t="shared" ca="1" si="4"/>
        <v>2</v>
      </c>
      <c r="G131" s="39">
        <f ca="1">VLOOKUP(F131,Koefic!$A$1:$B$40,2,FALSE)</f>
        <v>5</v>
      </c>
      <c r="H131" s="48">
        <f t="shared" ca="1" si="7"/>
        <v>4.1499999999999995</v>
      </c>
    </row>
    <row r="132" spans="1:8" x14ac:dyDescent="0.25">
      <c r="A132" s="39">
        <v>131</v>
      </c>
      <c r="B132" s="58" t="s">
        <v>181</v>
      </c>
      <c r="C132" s="48" t="s">
        <v>69</v>
      </c>
      <c r="D132" s="48">
        <v>0.83</v>
      </c>
      <c r="E132" s="39">
        <v>2000</v>
      </c>
      <c r="F132" s="39">
        <f t="shared" ca="1" si="4"/>
        <v>26</v>
      </c>
      <c r="G132" s="39">
        <f ca="1">VLOOKUP(F132,Koefic!$A$1:$B$40,2,FALSE)</f>
        <v>1</v>
      </c>
      <c r="H132" s="48">
        <f t="shared" ca="1" si="7"/>
        <v>0.83</v>
      </c>
    </row>
    <row r="133" spans="1:8" x14ac:dyDescent="0.25">
      <c r="A133" s="39">
        <v>132</v>
      </c>
      <c r="B133" s="63" t="s">
        <v>523</v>
      </c>
      <c r="C133" s="48" t="s">
        <v>55</v>
      </c>
      <c r="D133" s="48">
        <v>4.13</v>
      </c>
      <c r="E133" s="39">
        <v>2010</v>
      </c>
      <c r="F133" s="39">
        <f ca="1">YEAR(TODAY())-E133</f>
        <v>16</v>
      </c>
      <c r="G133" s="39">
        <f ca="1">VLOOKUP(F133,Koefic!$A$1:$B$40,2,FALSE)</f>
        <v>1</v>
      </c>
      <c r="H133" s="48">
        <f ca="1">D133*G133</f>
        <v>4.13</v>
      </c>
    </row>
    <row r="134" spans="1:8" x14ac:dyDescent="0.25">
      <c r="A134" s="39">
        <v>133</v>
      </c>
      <c r="B134" s="63" t="s">
        <v>183</v>
      </c>
      <c r="C134" s="48" t="s">
        <v>55</v>
      </c>
      <c r="D134" s="48">
        <v>4.13</v>
      </c>
      <c r="E134" s="39">
        <v>2020</v>
      </c>
      <c r="F134" s="39">
        <f ca="1">YEAR(TODAY())-E134</f>
        <v>6</v>
      </c>
      <c r="G134" s="39">
        <f ca="1">VLOOKUP(F134,Koefic!$A$1:$B$40,2,FALSE)</f>
        <v>2</v>
      </c>
      <c r="H134" s="48">
        <f ca="1">D134*G134</f>
        <v>8.26</v>
      </c>
    </row>
    <row r="135" spans="1:8" x14ac:dyDescent="0.25">
      <c r="A135" s="39">
        <v>134</v>
      </c>
      <c r="B135" s="63" t="s">
        <v>524</v>
      </c>
      <c r="C135" s="48" t="s">
        <v>55</v>
      </c>
      <c r="D135" s="48">
        <v>4.13</v>
      </c>
      <c r="E135" s="39">
        <v>2020</v>
      </c>
      <c r="F135" s="39">
        <f t="shared" ca="1" si="4"/>
        <v>6</v>
      </c>
      <c r="G135" s="39">
        <f ca="1">VLOOKUP(F135,Koefic!$A$1:$B$40,2,FALSE)</f>
        <v>2</v>
      </c>
      <c r="H135" s="48">
        <f t="shared" ca="1" si="7"/>
        <v>8.26</v>
      </c>
    </row>
    <row r="136" spans="1:8" x14ac:dyDescent="0.25">
      <c r="A136" s="39">
        <v>135</v>
      </c>
      <c r="B136" s="58" t="s">
        <v>184</v>
      </c>
      <c r="C136" s="48" t="s">
        <v>69</v>
      </c>
      <c r="D136" s="48">
        <v>0.83</v>
      </c>
      <c r="E136" s="39">
        <v>2020</v>
      </c>
      <c r="F136" s="39">
        <f t="shared" ca="1" si="4"/>
        <v>6</v>
      </c>
      <c r="G136" s="39">
        <f ca="1">VLOOKUP(F136,Koefic!$A$1:$B$40,2,FALSE)</f>
        <v>2</v>
      </c>
      <c r="H136" s="48">
        <f t="shared" ca="1" si="7"/>
        <v>1.66</v>
      </c>
    </row>
    <row r="137" spans="1:8" x14ac:dyDescent="0.25">
      <c r="A137" s="39">
        <v>136</v>
      </c>
      <c r="B137" s="58" t="s">
        <v>185</v>
      </c>
      <c r="C137" s="48" t="s">
        <v>69</v>
      </c>
      <c r="D137" s="48">
        <v>0.83</v>
      </c>
      <c r="E137" s="39">
        <v>2000</v>
      </c>
      <c r="F137" s="39">
        <f t="shared" ca="1" si="4"/>
        <v>26</v>
      </c>
      <c r="G137" s="39">
        <f ca="1">VLOOKUP(F137,Koefic!$A$1:$B$40,2,FALSE)</f>
        <v>1</v>
      </c>
      <c r="H137" s="48">
        <f t="shared" ca="1" si="7"/>
        <v>0.83</v>
      </c>
    </row>
    <row r="138" spans="1:8" x14ac:dyDescent="0.25">
      <c r="A138" s="39">
        <v>137</v>
      </c>
      <c r="B138" s="63" t="s">
        <v>186</v>
      </c>
      <c r="C138" s="48" t="s">
        <v>65</v>
      </c>
      <c r="D138" s="48">
        <v>1.65</v>
      </c>
      <c r="E138" s="39">
        <v>2021</v>
      </c>
      <c r="F138" s="39">
        <f t="shared" ca="1" si="4"/>
        <v>5</v>
      </c>
      <c r="G138" s="39">
        <f ca="1">VLOOKUP(F138,Koefic!$A$1:$B$40,2,FALSE)</f>
        <v>5</v>
      </c>
      <c r="H138" s="48">
        <f ca="1">D138*G138</f>
        <v>8.25</v>
      </c>
    </row>
    <row r="139" spans="1:8" x14ac:dyDescent="0.25">
      <c r="A139" s="39">
        <v>138</v>
      </c>
      <c r="B139" s="58" t="s">
        <v>187</v>
      </c>
      <c r="C139" s="48" t="s">
        <v>69</v>
      </c>
      <c r="D139" s="48">
        <v>0.83</v>
      </c>
      <c r="E139" s="39">
        <v>2000</v>
      </c>
      <c r="F139" s="39">
        <f t="shared" ca="1" si="4"/>
        <v>26</v>
      </c>
      <c r="G139" s="39">
        <f ca="1">VLOOKUP(F139,Koefic!$A$1:$B$40,2,FALSE)</f>
        <v>1</v>
      </c>
      <c r="H139" s="48">
        <f t="shared" ca="1" si="7"/>
        <v>0.83</v>
      </c>
    </row>
    <row r="140" spans="1:8" x14ac:dyDescent="0.25">
      <c r="A140" s="39">
        <v>139</v>
      </c>
      <c r="B140" s="58" t="s">
        <v>188</v>
      </c>
      <c r="C140" s="48" t="s">
        <v>69</v>
      </c>
      <c r="D140" s="48">
        <v>0.83</v>
      </c>
      <c r="E140" s="39">
        <v>2000</v>
      </c>
      <c r="F140" s="39">
        <f t="shared" ca="1" si="4"/>
        <v>26</v>
      </c>
      <c r="G140" s="39">
        <f ca="1">VLOOKUP(F140,Koefic!$A$1:$B$40,2,FALSE)</f>
        <v>1</v>
      </c>
      <c r="H140" s="48">
        <f t="shared" ca="1" si="7"/>
        <v>0.83</v>
      </c>
    </row>
    <row r="141" spans="1:8" x14ac:dyDescent="0.25">
      <c r="A141" s="39">
        <v>140</v>
      </c>
      <c r="B141" s="63" t="s">
        <v>189</v>
      </c>
      <c r="C141" s="48" t="s">
        <v>69</v>
      </c>
      <c r="D141" s="48">
        <v>0.83</v>
      </c>
      <c r="E141" s="39">
        <v>2000</v>
      </c>
      <c r="F141" s="39">
        <f t="shared" ca="1" si="4"/>
        <v>26</v>
      </c>
      <c r="G141" s="39">
        <f ca="1">VLOOKUP(F141,Koefic!$A$1:$B$40,2,FALSE)</f>
        <v>1</v>
      </c>
      <c r="H141" s="48">
        <f t="shared" ca="1" si="7"/>
        <v>0.83</v>
      </c>
    </row>
    <row r="142" spans="1:8" x14ac:dyDescent="0.25">
      <c r="A142" s="39">
        <v>141</v>
      </c>
      <c r="B142" s="58" t="s">
        <v>190</v>
      </c>
      <c r="C142" s="48" t="s">
        <v>69</v>
      </c>
      <c r="D142" s="48">
        <v>0.83</v>
      </c>
      <c r="E142" s="39">
        <v>2000</v>
      </c>
      <c r="F142" s="39">
        <f t="shared" ca="1" si="4"/>
        <v>26</v>
      </c>
      <c r="G142" s="39">
        <f ca="1">VLOOKUP(F142,Koefic!$A$1:$B$40,2,FALSE)</f>
        <v>1</v>
      </c>
      <c r="H142" s="48">
        <f t="shared" ca="1" si="7"/>
        <v>0.83</v>
      </c>
    </row>
    <row r="143" spans="1:8" x14ac:dyDescent="0.25">
      <c r="A143" s="39">
        <v>142</v>
      </c>
      <c r="B143" s="63" t="s">
        <v>191</v>
      </c>
      <c r="C143" s="48" t="s">
        <v>69</v>
      </c>
      <c r="D143" s="48">
        <v>0.83</v>
      </c>
      <c r="E143" s="39">
        <v>2021</v>
      </c>
      <c r="F143" s="39">
        <f t="shared" ca="1" si="4"/>
        <v>5</v>
      </c>
      <c r="G143" s="39">
        <f ca="1">VLOOKUP(F143,Koefic!$A$1:$B$40,2,FALSE)</f>
        <v>5</v>
      </c>
      <c r="H143" s="48">
        <f t="shared" ca="1" si="7"/>
        <v>4.1499999999999995</v>
      </c>
    </row>
    <row r="144" spans="1:8" x14ac:dyDescent="0.25">
      <c r="A144" s="39">
        <v>143</v>
      </c>
      <c r="B144" s="58" t="s">
        <v>192</v>
      </c>
      <c r="C144" s="48" t="s">
        <v>69</v>
      </c>
      <c r="D144" s="48">
        <v>0.83</v>
      </c>
      <c r="E144" s="39">
        <v>2000</v>
      </c>
      <c r="F144" s="39">
        <f t="shared" ref="F144:F213" ca="1" si="8">YEAR(TODAY())-E144</f>
        <v>26</v>
      </c>
      <c r="G144" s="39">
        <f ca="1">VLOOKUP(F144,Koefic!$A$1:$B$40,2,FALSE)</f>
        <v>1</v>
      </c>
      <c r="H144" s="48">
        <f t="shared" ca="1" si="7"/>
        <v>0.83</v>
      </c>
    </row>
    <row r="145" spans="1:8" x14ac:dyDescent="0.25">
      <c r="A145" s="39">
        <v>144</v>
      </c>
      <c r="B145" s="58" t="s">
        <v>193</v>
      </c>
      <c r="C145" s="48" t="s">
        <v>69</v>
      </c>
      <c r="D145" s="48">
        <v>0.83</v>
      </c>
      <c r="E145" s="39">
        <v>2000</v>
      </c>
      <c r="F145" s="39">
        <f t="shared" ca="1" si="8"/>
        <v>26</v>
      </c>
      <c r="G145" s="39">
        <f ca="1">VLOOKUP(F145,Koefic!$A$1:$B$40,2,FALSE)</f>
        <v>1</v>
      </c>
      <c r="H145" s="48">
        <f t="shared" ca="1" si="7"/>
        <v>0.83</v>
      </c>
    </row>
    <row r="146" spans="1:8" x14ac:dyDescent="0.25">
      <c r="A146" s="39">
        <v>145</v>
      </c>
      <c r="B146" s="58" t="s">
        <v>194</v>
      </c>
      <c r="C146" s="48" t="s">
        <v>69</v>
      </c>
      <c r="D146" s="48">
        <v>0.83</v>
      </c>
      <c r="E146" s="39">
        <v>2010</v>
      </c>
      <c r="F146" s="39">
        <f t="shared" ca="1" si="8"/>
        <v>16</v>
      </c>
      <c r="G146" s="39">
        <f ca="1">VLOOKUP(F146,Koefic!$A$1:$B$40,2,FALSE)</f>
        <v>1</v>
      </c>
      <c r="H146" s="48">
        <f t="shared" ca="1" si="7"/>
        <v>0.83</v>
      </c>
    </row>
    <row r="147" spans="1:8" x14ac:dyDescent="0.25">
      <c r="A147" s="39">
        <v>146</v>
      </c>
      <c r="B147" s="58" t="s">
        <v>195</v>
      </c>
      <c r="C147" s="48" t="s">
        <v>69</v>
      </c>
      <c r="D147" s="48">
        <v>0.83</v>
      </c>
      <c r="E147" s="39">
        <v>2000</v>
      </c>
      <c r="F147" s="39">
        <f t="shared" ca="1" si="8"/>
        <v>26</v>
      </c>
      <c r="G147" s="39">
        <f ca="1">VLOOKUP(F147,Koefic!$A$1:$B$40,2,FALSE)</f>
        <v>1</v>
      </c>
      <c r="H147" s="48">
        <f t="shared" ca="1" si="7"/>
        <v>0.83</v>
      </c>
    </row>
    <row r="148" spans="1:8" x14ac:dyDescent="0.25">
      <c r="A148" s="39">
        <v>147</v>
      </c>
      <c r="B148" s="58" t="s">
        <v>196</v>
      </c>
      <c r="C148" s="48" t="s">
        <v>69</v>
      </c>
      <c r="D148" s="48">
        <v>0.83</v>
      </c>
      <c r="E148" s="39">
        <v>2000</v>
      </c>
      <c r="F148" s="39">
        <f t="shared" ca="1" si="8"/>
        <v>26</v>
      </c>
      <c r="G148" s="39">
        <f ca="1">VLOOKUP(F148,Koefic!$A$1:$B$40,2,FALSE)</f>
        <v>1</v>
      </c>
      <c r="H148" s="48">
        <f t="shared" ca="1" si="7"/>
        <v>0.83</v>
      </c>
    </row>
    <row r="149" spans="1:8" x14ac:dyDescent="0.25">
      <c r="A149" s="39">
        <v>148</v>
      </c>
      <c r="B149" s="58" t="s">
        <v>197</v>
      </c>
      <c r="C149" s="48" t="s">
        <v>69</v>
      </c>
      <c r="D149" s="48">
        <v>0.83</v>
      </c>
      <c r="E149" s="39">
        <v>2010</v>
      </c>
      <c r="F149" s="39">
        <f t="shared" ca="1" si="8"/>
        <v>16</v>
      </c>
      <c r="G149" s="39">
        <f ca="1">VLOOKUP(F149,Koefic!$A$1:$B$40,2,FALSE)</f>
        <v>1</v>
      </c>
      <c r="H149" s="48">
        <f t="shared" ca="1" si="7"/>
        <v>0.83</v>
      </c>
    </row>
    <row r="150" spans="1:8" x14ac:dyDescent="0.25">
      <c r="A150" s="39">
        <v>149</v>
      </c>
      <c r="B150" s="58" t="s">
        <v>198</v>
      </c>
      <c r="C150" s="48" t="s">
        <v>69</v>
      </c>
      <c r="D150" s="48">
        <v>0.83</v>
      </c>
      <c r="E150" s="39">
        <v>2000</v>
      </c>
      <c r="F150" s="39">
        <f t="shared" ca="1" si="8"/>
        <v>26</v>
      </c>
      <c r="G150" s="39">
        <f ca="1">VLOOKUP(F150,Koefic!$A$1:$B$40,2,FALSE)</f>
        <v>1</v>
      </c>
      <c r="H150" s="48">
        <f t="shared" ca="1" si="7"/>
        <v>0.83</v>
      </c>
    </row>
    <row r="151" spans="1:8" x14ac:dyDescent="0.25">
      <c r="A151" s="39">
        <v>150</v>
      </c>
      <c r="B151" s="58" t="s">
        <v>199</v>
      </c>
      <c r="C151" s="48" t="s">
        <v>69</v>
      </c>
      <c r="D151" s="48">
        <v>0.83</v>
      </c>
      <c r="E151" s="39">
        <v>2000</v>
      </c>
      <c r="F151" s="39">
        <f t="shared" ca="1" si="8"/>
        <v>26</v>
      </c>
      <c r="G151" s="39">
        <f ca="1">VLOOKUP(F151,Koefic!$A$1:$B$40,2,FALSE)</f>
        <v>1</v>
      </c>
      <c r="H151" s="48">
        <f t="shared" ca="1" si="7"/>
        <v>0.83</v>
      </c>
    </row>
    <row r="152" spans="1:8" x14ac:dyDescent="0.25">
      <c r="A152" s="39">
        <v>151</v>
      </c>
      <c r="B152" s="58" t="s">
        <v>200</v>
      </c>
      <c r="C152" s="48" t="s">
        <v>65</v>
      </c>
      <c r="D152" s="48">
        <v>1.65</v>
      </c>
      <c r="E152" s="59">
        <v>2000</v>
      </c>
      <c r="F152" s="39">
        <f t="shared" ca="1" si="8"/>
        <v>26</v>
      </c>
      <c r="G152" s="39">
        <f ca="1">VLOOKUP(F152,Koefic!$A$1:$B$40,2,FALSE)</f>
        <v>1</v>
      </c>
      <c r="H152" s="48">
        <f t="shared" ca="1" si="7"/>
        <v>1.65</v>
      </c>
    </row>
    <row r="153" spans="1:8" x14ac:dyDescent="0.25">
      <c r="A153" s="39">
        <v>152</v>
      </c>
      <c r="B153" s="63" t="s">
        <v>201</v>
      </c>
      <c r="C153" s="48" t="s">
        <v>69</v>
      </c>
      <c r="D153" s="48">
        <v>0.83</v>
      </c>
      <c r="E153" s="39">
        <v>2000</v>
      </c>
      <c r="F153" s="39">
        <f t="shared" ca="1" si="8"/>
        <v>26</v>
      </c>
      <c r="G153" s="39">
        <f ca="1">VLOOKUP(F153,Koefic!$A$1:$B$40,2,FALSE)</f>
        <v>1</v>
      </c>
      <c r="H153" s="48">
        <f t="shared" ca="1" si="7"/>
        <v>0.83</v>
      </c>
    </row>
    <row r="154" spans="1:8" x14ac:dyDescent="0.25">
      <c r="A154" s="39">
        <v>153</v>
      </c>
      <c r="B154" s="63" t="s">
        <v>202</v>
      </c>
      <c r="C154" s="48" t="s">
        <v>65</v>
      </c>
      <c r="D154" s="48">
        <v>1.65</v>
      </c>
      <c r="E154" s="39">
        <v>2016</v>
      </c>
      <c r="F154" s="39">
        <f t="shared" ca="1" si="8"/>
        <v>10</v>
      </c>
      <c r="G154" s="39">
        <f ca="1">VLOOKUP(F154,Koefic!$A$1:$B$40,2,FALSE)</f>
        <v>2</v>
      </c>
      <c r="H154" s="48">
        <f t="shared" ca="1" si="7"/>
        <v>3.3</v>
      </c>
    </row>
    <row r="155" spans="1:8" x14ac:dyDescent="0.25">
      <c r="A155" s="39">
        <v>154</v>
      </c>
      <c r="B155" s="63" t="s">
        <v>203</v>
      </c>
      <c r="C155" s="48" t="s">
        <v>69</v>
      </c>
      <c r="D155" s="48">
        <v>0.83</v>
      </c>
      <c r="E155" s="39">
        <v>2016</v>
      </c>
      <c r="F155" s="39">
        <f t="shared" ca="1" si="8"/>
        <v>10</v>
      </c>
      <c r="G155" s="39">
        <f ca="1">VLOOKUP(F155,Koefic!$A$1:$B$40,2,FALSE)</f>
        <v>2</v>
      </c>
      <c r="H155" s="48">
        <f t="shared" ca="1" si="7"/>
        <v>1.66</v>
      </c>
    </row>
    <row r="156" spans="1:8" x14ac:dyDescent="0.25">
      <c r="A156" s="39">
        <v>155</v>
      </c>
      <c r="B156" s="63" t="s">
        <v>204</v>
      </c>
      <c r="C156" s="48" t="s">
        <v>69</v>
      </c>
      <c r="D156" s="48">
        <v>0.83</v>
      </c>
      <c r="E156" s="39">
        <v>2010</v>
      </c>
      <c r="F156" s="39">
        <f t="shared" ca="1" si="8"/>
        <v>16</v>
      </c>
      <c r="G156" s="39">
        <f ca="1">VLOOKUP(F156,Koefic!$A$1:$B$40,2,FALSE)</f>
        <v>1</v>
      </c>
      <c r="H156" s="48">
        <f t="shared" ca="1" si="7"/>
        <v>0.83</v>
      </c>
    </row>
    <row r="157" spans="1:8" x14ac:dyDescent="0.25">
      <c r="A157" s="39">
        <v>156</v>
      </c>
      <c r="B157" s="63" t="s">
        <v>205</v>
      </c>
      <c r="C157" s="48" t="s">
        <v>65</v>
      </c>
      <c r="D157" s="48">
        <v>1.65</v>
      </c>
      <c r="E157" s="39">
        <v>2010</v>
      </c>
      <c r="F157" s="39">
        <f t="shared" ca="1" si="8"/>
        <v>16</v>
      </c>
      <c r="G157" s="39">
        <f ca="1">VLOOKUP(F157,Koefic!$A$1:$B$40,2,FALSE)</f>
        <v>1</v>
      </c>
      <c r="H157" s="48">
        <f t="shared" ca="1" si="7"/>
        <v>1.65</v>
      </c>
    </row>
    <row r="158" spans="1:8" x14ac:dyDescent="0.25">
      <c r="A158" s="39">
        <v>157</v>
      </c>
      <c r="B158" s="74" t="s">
        <v>206</v>
      </c>
      <c r="C158" s="48" t="s">
        <v>69</v>
      </c>
      <c r="D158" s="48">
        <v>0.83</v>
      </c>
      <c r="E158" s="39">
        <v>2000</v>
      </c>
      <c r="F158" s="39">
        <f t="shared" ca="1" si="8"/>
        <v>26</v>
      </c>
      <c r="G158" s="39">
        <f ca="1">VLOOKUP(F158,Koefic!$A$1:$B$40,2,FALSE)</f>
        <v>1</v>
      </c>
      <c r="H158" s="48">
        <f t="shared" ca="1" si="7"/>
        <v>0.83</v>
      </c>
    </row>
    <row r="159" spans="1:8" x14ac:dyDescent="0.25">
      <c r="A159" s="39">
        <v>158</v>
      </c>
      <c r="B159" s="63" t="s">
        <v>207</v>
      </c>
      <c r="C159" s="48" t="s">
        <v>69</v>
      </c>
      <c r="D159" s="48">
        <v>0.83</v>
      </c>
      <c r="E159" s="39">
        <v>2000</v>
      </c>
      <c r="F159" s="39">
        <f t="shared" ca="1" si="8"/>
        <v>26</v>
      </c>
      <c r="G159" s="39">
        <f ca="1">VLOOKUP(F159,Koefic!$A$1:$B$40,2,FALSE)</f>
        <v>1</v>
      </c>
      <c r="H159" s="48">
        <f t="shared" ca="1" si="7"/>
        <v>0.83</v>
      </c>
    </row>
    <row r="160" spans="1:8" x14ac:dyDescent="0.25">
      <c r="A160" s="39">
        <v>159</v>
      </c>
      <c r="B160" s="63" t="s">
        <v>208</v>
      </c>
      <c r="C160" s="48" t="s">
        <v>69</v>
      </c>
      <c r="D160" s="48">
        <v>0.83</v>
      </c>
      <c r="E160" s="39">
        <v>2019</v>
      </c>
      <c r="F160" s="39">
        <f t="shared" ca="1" si="8"/>
        <v>7</v>
      </c>
      <c r="G160" s="39">
        <f ca="1">VLOOKUP(F160,Koefic!$A$1:$B$40,2,FALSE)</f>
        <v>2</v>
      </c>
      <c r="H160" s="48">
        <f t="shared" ca="1" si="7"/>
        <v>1.66</v>
      </c>
    </row>
    <row r="161" spans="1:8" x14ac:dyDescent="0.25">
      <c r="A161" s="39">
        <v>160</v>
      </c>
      <c r="B161" s="63" t="s">
        <v>209</v>
      </c>
      <c r="C161" s="48" t="s">
        <v>69</v>
      </c>
      <c r="D161" s="48">
        <v>0.83</v>
      </c>
      <c r="E161" s="39">
        <v>2000</v>
      </c>
      <c r="F161" s="39">
        <f t="shared" ca="1" si="8"/>
        <v>26</v>
      </c>
      <c r="G161" s="39">
        <f ca="1">VLOOKUP(F161,Koefic!$A$1:$B$40,2,FALSE)</f>
        <v>1</v>
      </c>
      <c r="H161" s="48">
        <f t="shared" ca="1" si="7"/>
        <v>0.83</v>
      </c>
    </row>
    <row r="162" spans="1:8" x14ac:dyDescent="0.25">
      <c r="A162" s="39">
        <v>161</v>
      </c>
      <c r="B162" s="63" t="s">
        <v>210</v>
      </c>
      <c r="C162" s="48" t="s">
        <v>69</v>
      </c>
      <c r="D162" s="48">
        <v>0.83</v>
      </c>
      <c r="E162" s="39">
        <v>2000</v>
      </c>
      <c r="F162" s="39">
        <f t="shared" ca="1" si="8"/>
        <v>26</v>
      </c>
      <c r="G162" s="39">
        <f ca="1">VLOOKUP(F162,Koefic!$A$1:$B$40,2,FALSE)</f>
        <v>1</v>
      </c>
      <c r="H162" s="48">
        <f t="shared" ca="1" si="7"/>
        <v>0.83</v>
      </c>
    </row>
    <row r="163" spans="1:8" x14ac:dyDescent="0.25">
      <c r="A163" s="39">
        <v>162</v>
      </c>
      <c r="B163" s="58" t="s">
        <v>211</v>
      </c>
      <c r="C163" s="48" t="s">
        <v>69</v>
      </c>
      <c r="D163" s="48">
        <v>0.83</v>
      </c>
      <c r="E163" s="39">
        <v>2000</v>
      </c>
      <c r="F163" s="39">
        <f t="shared" ca="1" si="8"/>
        <v>26</v>
      </c>
      <c r="G163" s="39">
        <f ca="1">VLOOKUP(F163,Koefic!$A$1:$B$40,2,FALSE)</f>
        <v>1</v>
      </c>
      <c r="H163" s="48">
        <f t="shared" ca="1" si="7"/>
        <v>0.83</v>
      </c>
    </row>
    <row r="164" spans="1:8" x14ac:dyDescent="0.25">
      <c r="A164" s="39">
        <v>163</v>
      </c>
      <c r="B164" s="58" t="s">
        <v>212</v>
      </c>
      <c r="C164" s="48" t="s">
        <v>69</v>
      </c>
      <c r="D164" s="48">
        <v>0.83</v>
      </c>
      <c r="E164" s="39">
        <v>2000</v>
      </c>
      <c r="F164" s="39">
        <f t="shared" ca="1" si="8"/>
        <v>26</v>
      </c>
      <c r="G164" s="39">
        <f ca="1">VLOOKUP(F164,Koefic!$A$1:$B$40,2,FALSE)</f>
        <v>1</v>
      </c>
      <c r="H164" s="48">
        <f t="shared" ca="1" si="7"/>
        <v>0.83</v>
      </c>
    </row>
    <row r="165" spans="1:8" x14ac:dyDescent="0.25">
      <c r="A165" s="39">
        <v>164</v>
      </c>
      <c r="B165" s="58" t="s">
        <v>213</v>
      </c>
      <c r="C165" s="48" t="s">
        <v>69</v>
      </c>
      <c r="D165" s="48">
        <v>0.83</v>
      </c>
      <c r="E165" s="39">
        <v>2000</v>
      </c>
      <c r="F165" s="39">
        <f t="shared" ca="1" si="8"/>
        <v>26</v>
      </c>
      <c r="G165" s="39">
        <f ca="1">VLOOKUP(F165,Koefic!$A$1:$B$40,2,FALSE)</f>
        <v>1</v>
      </c>
      <c r="H165" s="48">
        <f t="shared" ca="1" si="7"/>
        <v>0.83</v>
      </c>
    </row>
    <row r="166" spans="1:8" x14ac:dyDescent="0.25">
      <c r="A166" s="39">
        <v>165</v>
      </c>
      <c r="B166" s="63" t="s">
        <v>214</v>
      </c>
      <c r="C166" s="48" t="s">
        <v>55</v>
      </c>
      <c r="D166" s="48">
        <v>4.13</v>
      </c>
      <c r="E166" s="59">
        <v>2010</v>
      </c>
      <c r="F166" s="39">
        <f t="shared" ca="1" si="8"/>
        <v>16</v>
      </c>
      <c r="G166" s="39">
        <f ca="1">VLOOKUP(F166,Koefic!$A$1:$B$40,2,FALSE)</f>
        <v>1</v>
      </c>
      <c r="H166" s="48">
        <f t="shared" ca="1" si="7"/>
        <v>4.13</v>
      </c>
    </row>
    <row r="167" spans="1:8" x14ac:dyDescent="0.25">
      <c r="A167" s="39">
        <v>166</v>
      </c>
      <c r="B167" s="63" t="s">
        <v>215</v>
      </c>
      <c r="C167" s="48" t="s">
        <v>55</v>
      </c>
      <c r="D167" s="48">
        <v>4.13</v>
      </c>
      <c r="E167" s="59">
        <v>2020</v>
      </c>
      <c r="F167" s="39">
        <f t="shared" ca="1" si="8"/>
        <v>6</v>
      </c>
      <c r="G167" s="39">
        <f ca="1">VLOOKUP(F167,Koefic!$A$1:$B$40,2,FALSE)</f>
        <v>2</v>
      </c>
      <c r="H167" s="48">
        <f t="shared" ca="1" si="7"/>
        <v>8.26</v>
      </c>
    </row>
    <row r="168" spans="1:8" x14ac:dyDescent="0.25">
      <c r="A168" s="39">
        <v>167</v>
      </c>
      <c r="B168" s="58" t="s">
        <v>216</v>
      </c>
      <c r="C168" s="48" t="s">
        <v>69</v>
      </c>
      <c r="D168" s="48">
        <v>0.83</v>
      </c>
      <c r="E168" s="39">
        <v>2000</v>
      </c>
      <c r="F168" s="39">
        <f t="shared" ca="1" si="8"/>
        <v>26</v>
      </c>
      <c r="G168" s="39">
        <f ca="1">VLOOKUP(F168,Koefic!$A$1:$B$40,2,FALSE)</f>
        <v>1</v>
      </c>
      <c r="H168" s="48">
        <f t="shared" ca="1" si="7"/>
        <v>0.83</v>
      </c>
    </row>
    <row r="169" spans="1:8" x14ac:dyDescent="0.25">
      <c r="A169" s="39">
        <v>168</v>
      </c>
      <c r="B169" s="63" t="s">
        <v>558</v>
      </c>
      <c r="C169" s="48" t="s">
        <v>69</v>
      </c>
      <c r="D169" s="48">
        <v>0.83</v>
      </c>
      <c r="E169" s="39">
        <v>2000</v>
      </c>
      <c r="F169" s="39">
        <f t="shared" ca="1" si="8"/>
        <v>26</v>
      </c>
      <c r="G169" s="39">
        <f ca="1">VLOOKUP(F169,Koefic!$A$1:$B$40,2,FALSE)</f>
        <v>1</v>
      </c>
      <c r="H169" s="48">
        <f t="shared" ca="1" si="7"/>
        <v>0.83</v>
      </c>
    </row>
    <row r="170" spans="1:8" x14ac:dyDescent="0.25">
      <c r="A170" s="39">
        <v>169</v>
      </c>
      <c r="B170" s="63" t="s">
        <v>559</v>
      </c>
      <c r="C170" s="48" t="s">
        <v>69</v>
      </c>
      <c r="D170" s="48">
        <v>0.83</v>
      </c>
      <c r="E170" s="39">
        <v>2000</v>
      </c>
      <c r="F170" s="39">
        <f t="shared" ca="1" si="8"/>
        <v>26</v>
      </c>
      <c r="G170" s="39">
        <f ca="1">VLOOKUP(F170,Koefic!$A$1:$B$40,2,FALSE)</f>
        <v>1</v>
      </c>
      <c r="H170" s="48">
        <f t="shared" ca="1" si="7"/>
        <v>0.83</v>
      </c>
    </row>
    <row r="171" spans="1:8" x14ac:dyDescent="0.25">
      <c r="A171" s="39">
        <v>170</v>
      </c>
      <c r="B171" s="58" t="s">
        <v>217</v>
      </c>
      <c r="C171" s="48" t="s">
        <v>69</v>
      </c>
      <c r="D171" s="48">
        <v>0.83</v>
      </c>
      <c r="E171" s="39">
        <v>2021</v>
      </c>
      <c r="F171" s="39">
        <f t="shared" ca="1" si="8"/>
        <v>5</v>
      </c>
      <c r="G171" s="39">
        <f ca="1">VLOOKUP(F171,Koefic!$A$1:$B$40,2,FALSE)</f>
        <v>5</v>
      </c>
      <c r="H171" s="48">
        <f t="shared" ca="1" si="7"/>
        <v>4.1499999999999995</v>
      </c>
    </row>
    <row r="172" spans="1:8" x14ac:dyDescent="0.25">
      <c r="A172" s="39">
        <v>171</v>
      </c>
      <c r="B172" s="58" t="s">
        <v>218</v>
      </c>
      <c r="C172" s="48" t="s">
        <v>69</v>
      </c>
      <c r="D172" s="48">
        <v>0.83</v>
      </c>
      <c r="E172" s="39">
        <v>2000</v>
      </c>
      <c r="F172" s="39">
        <f t="shared" ca="1" si="8"/>
        <v>26</v>
      </c>
      <c r="G172" s="39">
        <f ca="1">VLOOKUP(F172,Koefic!$A$1:$B$40,2,FALSE)</f>
        <v>1</v>
      </c>
      <c r="H172" s="48">
        <f t="shared" ca="1" si="7"/>
        <v>0.83</v>
      </c>
    </row>
    <row r="173" spans="1:8" x14ac:dyDescent="0.25">
      <c r="A173" s="39">
        <v>172</v>
      </c>
      <c r="B173" s="63" t="s">
        <v>219</v>
      </c>
      <c r="C173" s="48" t="s">
        <v>65</v>
      </c>
      <c r="D173" s="48">
        <v>1.65</v>
      </c>
      <c r="E173" s="39">
        <v>2000</v>
      </c>
      <c r="F173" s="39">
        <f t="shared" ca="1" si="8"/>
        <v>26</v>
      </c>
      <c r="G173" s="39">
        <f ca="1">VLOOKUP(F173,Koefic!$A$1:$B$40,2,FALSE)</f>
        <v>1</v>
      </c>
      <c r="H173" s="48">
        <f t="shared" ca="1" si="7"/>
        <v>1.65</v>
      </c>
    </row>
    <row r="174" spans="1:8" x14ac:dyDescent="0.25">
      <c r="A174" s="39">
        <v>173</v>
      </c>
      <c r="B174" s="58" t="s">
        <v>220</v>
      </c>
      <c r="C174" s="48" t="s">
        <v>69</v>
      </c>
      <c r="D174" s="48">
        <v>0.83</v>
      </c>
      <c r="E174" s="39">
        <v>2000</v>
      </c>
      <c r="F174" s="39">
        <f t="shared" ca="1" si="8"/>
        <v>26</v>
      </c>
      <c r="G174" s="39">
        <f ca="1">VLOOKUP(F174,Koefic!$A$1:$B$40,2,FALSE)</f>
        <v>1</v>
      </c>
      <c r="H174" s="48">
        <f t="shared" ca="1" si="7"/>
        <v>0.83</v>
      </c>
    </row>
    <row r="175" spans="1:8" x14ac:dyDescent="0.25">
      <c r="A175" s="39">
        <v>174</v>
      </c>
      <c r="B175" s="58" t="s">
        <v>221</v>
      </c>
      <c r="C175" s="48" t="s">
        <v>65</v>
      </c>
      <c r="D175" s="48">
        <v>1.65</v>
      </c>
      <c r="E175" s="39">
        <v>2010</v>
      </c>
      <c r="F175" s="39">
        <f t="shared" ca="1" si="8"/>
        <v>16</v>
      </c>
      <c r="G175" s="39">
        <f ca="1">VLOOKUP(F175,Koefic!$A$1:$B$40,2,FALSE)</f>
        <v>1</v>
      </c>
      <c r="H175" s="48">
        <f t="shared" ca="1" si="7"/>
        <v>1.65</v>
      </c>
    </row>
    <row r="176" spans="1:8" x14ac:dyDescent="0.25">
      <c r="A176" s="39">
        <v>175</v>
      </c>
      <c r="B176" s="63" t="s">
        <v>222</v>
      </c>
      <c r="C176" s="48" t="s">
        <v>69</v>
      </c>
      <c r="D176" s="48">
        <v>0.83</v>
      </c>
      <c r="E176" s="59">
        <v>2000</v>
      </c>
      <c r="F176" s="39">
        <f t="shared" ca="1" si="8"/>
        <v>26</v>
      </c>
      <c r="G176" s="39">
        <f ca="1">VLOOKUP(F176,Koefic!$A$1:$B$40,2,FALSE)</f>
        <v>1</v>
      </c>
      <c r="H176" s="48">
        <f t="shared" ca="1" si="7"/>
        <v>0.83</v>
      </c>
    </row>
    <row r="177" spans="1:8" x14ac:dyDescent="0.25">
      <c r="A177" s="39">
        <v>176</v>
      </c>
      <c r="B177" s="58" t="s">
        <v>223</v>
      </c>
      <c r="C177" s="48" t="s">
        <v>69</v>
      </c>
      <c r="D177" s="48">
        <v>0.83</v>
      </c>
      <c r="E177" s="39">
        <v>2000</v>
      </c>
      <c r="F177" s="39">
        <f t="shared" ca="1" si="8"/>
        <v>26</v>
      </c>
      <c r="G177" s="39">
        <f ca="1">VLOOKUP(F177,Koefic!$A$1:$B$40,2,FALSE)</f>
        <v>1</v>
      </c>
      <c r="H177" s="48">
        <f t="shared" ca="1" si="7"/>
        <v>0.83</v>
      </c>
    </row>
    <row r="178" spans="1:8" x14ac:dyDescent="0.25">
      <c r="A178" s="39">
        <v>177</v>
      </c>
      <c r="B178" s="75" t="s">
        <v>224</v>
      </c>
      <c r="C178" s="48" t="s">
        <v>69</v>
      </c>
      <c r="D178" s="48">
        <v>0.83</v>
      </c>
      <c r="E178" s="59">
        <v>2000</v>
      </c>
      <c r="F178" s="39">
        <f t="shared" ca="1" si="8"/>
        <v>26</v>
      </c>
      <c r="G178" s="39">
        <f ca="1">VLOOKUP(F178,Koefic!$A$1:$B$40,2,FALSE)</f>
        <v>1</v>
      </c>
      <c r="H178" s="48">
        <f t="shared" ca="1" si="7"/>
        <v>0.83</v>
      </c>
    </row>
    <row r="179" spans="1:8" x14ac:dyDescent="0.25">
      <c r="A179" s="39">
        <v>178</v>
      </c>
      <c r="B179" s="75" t="s">
        <v>225</v>
      </c>
      <c r="C179" s="48" t="s">
        <v>69</v>
      </c>
      <c r="D179" s="48">
        <v>0.83</v>
      </c>
      <c r="E179" s="39">
        <v>2017</v>
      </c>
      <c r="F179" s="39">
        <f t="shared" ca="1" si="8"/>
        <v>9</v>
      </c>
      <c r="G179" s="39">
        <f ca="1">VLOOKUP(F179,Koefic!$A$1:$B$40,2,FALSE)</f>
        <v>2</v>
      </c>
      <c r="H179" s="48">
        <f t="shared" ca="1" si="7"/>
        <v>1.66</v>
      </c>
    </row>
    <row r="180" spans="1:8" ht="25.5" x14ac:dyDescent="0.25">
      <c r="A180" s="39">
        <v>179</v>
      </c>
      <c r="B180" s="76" t="s">
        <v>226</v>
      </c>
      <c r="C180" s="48" t="s">
        <v>69</v>
      </c>
      <c r="D180" s="48">
        <v>0.83</v>
      </c>
      <c r="E180" s="59">
        <v>2000</v>
      </c>
      <c r="F180" s="39">
        <f t="shared" ca="1" si="8"/>
        <v>26</v>
      </c>
      <c r="G180" s="39">
        <f ca="1">VLOOKUP(F180,Koefic!$A$1:$B$40,2,FALSE)</f>
        <v>1</v>
      </c>
      <c r="H180" s="48">
        <f t="shared" ca="1" si="7"/>
        <v>0.83</v>
      </c>
    </row>
    <row r="181" spans="1:8" x14ac:dyDescent="0.25">
      <c r="A181" s="39">
        <v>180</v>
      </c>
      <c r="B181" s="58" t="s">
        <v>227</v>
      </c>
      <c r="C181" s="48" t="s">
        <v>69</v>
      </c>
      <c r="D181" s="48">
        <v>0.83</v>
      </c>
      <c r="E181" s="39">
        <v>2000</v>
      </c>
      <c r="F181" s="39">
        <f t="shared" ca="1" si="8"/>
        <v>26</v>
      </c>
      <c r="G181" s="39">
        <f ca="1">VLOOKUP(F181,Koefic!$A$1:$B$40,2,FALSE)</f>
        <v>1</v>
      </c>
      <c r="H181" s="48">
        <f t="shared" ca="1" si="7"/>
        <v>0.83</v>
      </c>
    </row>
    <row r="182" spans="1:8" x14ac:dyDescent="0.25">
      <c r="A182" s="39">
        <v>181</v>
      </c>
      <c r="B182" s="58" t="s">
        <v>228</v>
      </c>
      <c r="C182" s="48" t="s">
        <v>69</v>
      </c>
      <c r="D182" s="48">
        <v>0.83</v>
      </c>
      <c r="E182" s="39">
        <v>2000</v>
      </c>
      <c r="F182" s="39">
        <f t="shared" ca="1" si="8"/>
        <v>26</v>
      </c>
      <c r="G182" s="39">
        <f ca="1">VLOOKUP(F182,Koefic!$A$1:$B$40,2,FALSE)</f>
        <v>1</v>
      </c>
      <c r="H182" s="48">
        <f t="shared" ca="1" si="7"/>
        <v>0.83</v>
      </c>
    </row>
    <row r="183" spans="1:8" x14ac:dyDescent="0.25">
      <c r="A183" s="39">
        <v>182</v>
      </c>
      <c r="B183" s="63" t="s">
        <v>229</v>
      </c>
      <c r="C183" s="48" t="s">
        <v>69</v>
      </c>
      <c r="D183" s="48">
        <v>0.83</v>
      </c>
      <c r="E183" s="39">
        <v>2000</v>
      </c>
      <c r="F183" s="39">
        <f t="shared" ca="1" si="8"/>
        <v>26</v>
      </c>
      <c r="G183" s="39">
        <f ca="1">VLOOKUP(F183,Koefic!$A$1:$B$40,2,FALSE)</f>
        <v>1</v>
      </c>
      <c r="H183" s="48">
        <f t="shared" ca="1" si="7"/>
        <v>0.83</v>
      </c>
    </row>
    <row r="184" spans="1:8" x14ac:dyDescent="0.25">
      <c r="A184" s="39">
        <v>183</v>
      </c>
      <c r="B184" s="63" t="s">
        <v>230</v>
      </c>
      <c r="C184" s="48" t="s">
        <v>69</v>
      </c>
      <c r="D184" s="48">
        <v>0.83</v>
      </c>
      <c r="E184" s="39">
        <v>2016</v>
      </c>
      <c r="F184" s="39">
        <f t="shared" ca="1" si="8"/>
        <v>10</v>
      </c>
      <c r="G184" s="39">
        <f ca="1">VLOOKUP(F184,Koefic!$A$1:$B$40,2,FALSE)</f>
        <v>2</v>
      </c>
      <c r="H184" s="48">
        <f t="shared" ca="1" si="7"/>
        <v>1.66</v>
      </c>
    </row>
    <row r="185" spans="1:8" x14ac:dyDescent="0.25">
      <c r="A185" s="39">
        <v>184</v>
      </c>
      <c r="B185" s="58" t="s">
        <v>231</v>
      </c>
      <c r="C185" s="48" t="s">
        <v>69</v>
      </c>
      <c r="D185" s="48">
        <v>0.83</v>
      </c>
      <c r="E185" s="39">
        <v>2000</v>
      </c>
      <c r="F185" s="39">
        <f t="shared" ca="1" si="8"/>
        <v>26</v>
      </c>
      <c r="G185" s="39">
        <f ca="1">VLOOKUP(F185,Koefic!$A$1:$B$40,2,FALSE)</f>
        <v>1</v>
      </c>
      <c r="H185" s="48">
        <f t="shared" ca="1" si="7"/>
        <v>0.83</v>
      </c>
    </row>
    <row r="186" spans="1:8" x14ac:dyDescent="0.25">
      <c r="A186" s="39">
        <v>185</v>
      </c>
      <c r="B186" s="63" t="s">
        <v>232</v>
      </c>
      <c r="C186" s="48" t="s">
        <v>69</v>
      </c>
      <c r="D186" s="48">
        <v>0.83</v>
      </c>
      <c r="E186" s="39">
        <v>2000</v>
      </c>
      <c r="F186" s="39">
        <f t="shared" ca="1" si="8"/>
        <v>26</v>
      </c>
      <c r="G186" s="39">
        <f ca="1">VLOOKUP(F186,Koefic!$A$1:$B$40,2,FALSE)</f>
        <v>1</v>
      </c>
      <c r="H186" s="48">
        <f t="shared" ca="1" si="7"/>
        <v>0.83</v>
      </c>
    </row>
    <row r="187" spans="1:8" x14ac:dyDescent="0.25">
      <c r="A187" s="39">
        <v>186</v>
      </c>
      <c r="B187" s="58" t="s">
        <v>233</v>
      </c>
      <c r="C187" s="48" t="s">
        <v>69</v>
      </c>
      <c r="D187" s="48">
        <v>0.83</v>
      </c>
      <c r="E187" s="39">
        <v>2000</v>
      </c>
      <c r="F187" s="39">
        <f t="shared" ca="1" si="8"/>
        <v>26</v>
      </c>
      <c r="G187" s="39">
        <f ca="1">VLOOKUP(F187,Koefic!$A$1:$B$40,2,FALSE)</f>
        <v>1</v>
      </c>
      <c r="H187" s="48">
        <f t="shared" ca="1" si="7"/>
        <v>0.83</v>
      </c>
    </row>
    <row r="188" spans="1:8" x14ac:dyDescent="0.25">
      <c r="A188" s="39">
        <v>187</v>
      </c>
      <c r="B188" s="63" t="s">
        <v>234</v>
      </c>
      <c r="C188" s="48" t="s">
        <v>69</v>
      </c>
      <c r="D188" s="48">
        <v>0.83</v>
      </c>
      <c r="E188" s="39">
        <v>2000</v>
      </c>
      <c r="F188" s="39">
        <f t="shared" ca="1" si="8"/>
        <v>26</v>
      </c>
      <c r="G188" s="39">
        <f ca="1">VLOOKUP(F188,Koefic!$A$1:$B$40,2,FALSE)</f>
        <v>1</v>
      </c>
      <c r="H188" s="48">
        <f t="shared" ref="H188:H259" ca="1" si="9">D188*G188</f>
        <v>0.83</v>
      </c>
    </row>
    <row r="189" spans="1:8" x14ac:dyDescent="0.25">
      <c r="A189" s="39">
        <v>188</v>
      </c>
      <c r="B189" s="63" t="s">
        <v>235</v>
      </c>
      <c r="C189" s="48" t="s">
        <v>65</v>
      </c>
      <c r="D189" s="48">
        <v>1.65</v>
      </c>
      <c r="E189" s="59">
        <v>2000</v>
      </c>
      <c r="F189" s="39">
        <f t="shared" ca="1" si="8"/>
        <v>26</v>
      </c>
      <c r="G189" s="39">
        <f ca="1">VLOOKUP(F189,Koefic!$A$1:$B$40,2,FALSE)</f>
        <v>1</v>
      </c>
      <c r="H189" s="48">
        <f t="shared" ca="1" si="9"/>
        <v>1.65</v>
      </c>
    </row>
    <row r="190" spans="1:8" x14ac:dyDescent="0.25">
      <c r="A190" s="39">
        <v>189</v>
      </c>
      <c r="B190" s="63" t="s">
        <v>67</v>
      </c>
      <c r="C190" s="48" t="s">
        <v>65</v>
      </c>
      <c r="D190" s="48">
        <v>1.65</v>
      </c>
      <c r="E190" s="39">
        <v>2000</v>
      </c>
      <c r="F190" s="39">
        <f t="shared" ca="1" si="8"/>
        <v>26</v>
      </c>
      <c r="G190" s="39">
        <f ca="1">VLOOKUP(F190,Koefic!$A$1:$B$40,2,FALSE)</f>
        <v>1</v>
      </c>
      <c r="H190" s="48">
        <f t="shared" ca="1" si="9"/>
        <v>1.65</v>
      </c>
    </row>
    <row r="191" spans="1:8" x14ac:dyDescent="0.25">
      <c r="A191" s="39">
        <v>190</v>
      </c>
      <c r="B191" s="63" t="s">
        <v>236</v>
      </c>
      <c r="C191" s="48" t="s">
        <v>65</v>
      </c>
      <c r="D191" s="48">
        <v>1.65</v>
      </c>
      <c r="E191" s="59">
        <v>2010</v>
      </c>
      <c r="F191" s="39">
        <f t="shared" ca="1" si="8"/>
        <v>16</v>
      </c>
      <c r="G191" s="39">
        <f ca="1">VLOOKUP(F191,Koefic!$A$1:$B$40,2,FALSE)</f>
        <v>1</v>
      </c>
      <c r="H191" s="48">
        <f t="shared" ca="1" si="9"/>
        <v>1.65</v>
      </c>
    </row>
    <row r="192" spans="1:8" x14ac:dyDescent="0.25">
      <c r="A192" s="39">
        <v>191</v>
      </c>
      <c r="B192" s="63" t="s">
        <v>237</v>
      </c>
      <c r="C192" s="48" t="s">
        <v>65</v>
      </c>
      <c r="D192" s="48">
        <v>1.65</v>
      </c>
      <c r="E192" s="39">
        <v>2021</v>
      </c>
      <c r="F192" s="39">
        <f t="shared" ca="1" si="8"/>
        <v>5</v>
      </c>
      <c r="G192" s="39">
        <f ca="1">VLOOKUP(F192,Koefic!$A$1:$B$40,2,FALSE)</f>
        <v>5</v>
      </c>
      <c r="H192" s="48">
        <f t="shared" ca="1" si="9"/>
        <v>8.25</v>
      </c>
    </row>
    <row r="193" spans="1:8" x14ac:dyDescent="0.25">
      <c r="A193" s="39">
        <v>192</v>
      </c>
      <c r="B193" s="58" t="s">
        <v>238</v>
      </c>
      <c r="C193" s="48" t="s">
        <v>69</v>
      </c>
      <c r="D193" s="48">
        <v>0.83</v>
      </c>
      <c r="E193" s="39">
        <v>2000</v>
      </c>
      <c r="F193" s="39">
        <f t="shared" ca="1" si="8"/>
        <v>26</v>
      </c>
      <c r="G193" s="39">
        <f ca="1">VLOOKUP(F193,Koefic!$A$1:$B$40,2,FALSE)</f>
        <v>1</v>
      </c>
      <c r="H193" s="48">
        <f t="shared" ca="1" si="9"/>
        <v>0.83</v>
      </c>
    </row>
    <row r="194" spans="1:8" x14ac:dyDescent="0.25">
      <c r="A194" s="39">
        <v>193</v>
      </c>
      <c r="B194" s="58" t="s">
        <v>239</v>
      </c>
      <c r="C194" s="48" t="s">
        <v>69</v>
      </c>
      <c r="D194" s="48">
        <v>0.83</v>
      </c>
      <c r="E194" s="39">
        <v>2000</v>
      </c>
      <c r="F194" s="39">
        <f t="shared" ca="1" si="8"/>
        <v>26</v>
      </c>
      <c r="G194" s="39">
        <f ca="1">VLOOKUP(F194,Koefic!$A$1:$B$40,2,FALSE)</f>
        <v>1</v>
      </c>
      <c r="H194" s="48">
        <f t="shared" ca="1" si="9"/>
        <v>0.83</v>
      </c>
    </row>
    <row r="195" spans="1:8" x14ac:dyDescent="0.25">
      <c r="A195" s="39">
        <v>194</v>
      </c>
      <c r="B195" s="63" t="s">
        <v>240</v>
      </c>
      <c r="C195" s="48" t="s">
        <v>69</v>
      </c>
      <c r="D195" s="48">
        <v>0.83</v>
      </c>
      <c r="E195" s="39">
        <v>2000</v>
      </c>
      <c r="F195" s="39">
        <f t="shared" ca="1" si="8"/>
        <v>26</v>
      </c>
      <c r="G195" s="39">
        <f ca="1">VLOOKUP(F195,Koefic!$A$1:$B$40,2,FALSE)</f>
        <v>1</v>
      </c>
      <c r="H195" s="48">
        <f t="shared" ca="1" si="9"/>
        <v>0.83</v>
      </c>
    </row>
    <row r="196" spans="1:8" x14ac:dyDescent="0.25">
      <c r="A196" s="39">
        <v>195</v>
      </c>
      <c r="B196" s="58" t="s">
        <v>241</v>
      </c>
      <c r="C196" s="48" t="s">
        <v>69</v>
      </c>
      <c r="D196" s="48">
        <v>0.83</v>
      </c>
      <c r="E196" s="39">
        <v>2000</v>
      </c>
      <c r="F196" s="39">
        <f t="shared" ca="1" si="8"/>
        <v>26</v>
      </c>
      <c r="G196" s="39">
        <f ca="1">VLOOKUP(F196,Koefic!$A$1:$B$40,2,FALSE)</f>
        <v>1</v>
      </c>
      <c r="H196" s="48">
        <f t="shared" ca="1" si="9"/>
        <v>0.83</v>
      </c>
    </row>
    <row r="197" spans="1:8" x14ac:dyDescent="0.25">
      <c r="A197" s="39">
        <v>196</v>
      </c>
      <c r="B197" s="63" t="s">
        <v>242</v>
      </c>
      <c r="C197" s="48" t="s">
        <v>65</v>
      </c>
      <c r="D197" s="48">
        <v>1.65</v>
      </c>
      <c r="E197" s="59">
        <v>2010</v>
      </c>
      <c r="F197" s="39">
        <f t="shared" ca="1" si="8"/>
        <v>16</v>
      </c>
      <c r="G197" s="39">
        <f ca="1">VLOOKUP(F197,Koefic!$A$1:$B$40,2,FALSE)</f>
        <v>1</v>
      </c>
      <c r="H197" s="48">
        <f t="shared" ca="1" si="9"/>
        <v>1.65</v>
      </c>
    </row>
    <row r="198" spans="1:8" x14ac:dyDescent="0.25">
      <c r="A198" s="39">
        <v>197</v>
      </c>
      <c r="B198" s="63" t="s">
        <v>243</v>
      </c>
      <c r="C198" s="48" t="s">
        <v>69</v>
      </c>
      <c r="D198" s="48">
        <v>0.83</v>
      </c>
      <c r="E198" s="59">
        <v>2010</v>
      </c>
      <c r="F198" s="39">
        <f t="shared" ca="1" si="8"/>
        <v>16</v>
      </c>
      <c r="G198" s="39">
        <f ca="1">VLOOKUP(F198,Koefic!$A$1:$B$40,2,FALSE)</f>
        <v>1</v>
      </c>
      <c r="H198" s="48">
        <f t="shared" ca="1" si="9"/>
        <v>0.83</v>
      </c>
    </row>
    <row r="199" spans="1:8" x14ac:dyDescent="0.25">
      <c r="A199" s="39">
        <v>198</v>
      </c>
      <c r="B199" s="63" t="s">
        <v>560</v>
      </c>
      <c r="C199" s="48" t="s">
        <v>69</v>
      </c>
      <c r="D199" s="48">
        <v>0.83</v>
      </c>
      <c r="E199" s="59">
        <v>2000</v>
      </c>
      <c r="F199" s="39">
        <f t="shared" ca="1" si="8"/>
        <v>26</v>
      </c>
      <c r="G199" s="39">
        <f ca="1">VLOOKUP(F199,Koefic!$A$1:$B$40,2,FALSE)</f>
        <v>1</v>
      </c>
      <c r="H199" s="48">
        <f t="shared" ca="1" si="9"/>
        <v>0.83</v>
      </c>
    </row>
    <row r="200" spans="1:8" x14ac:dyDescent="0.25">
      <c r="A200" s="39">
        <v>199</v>
      </c>
      <c r="B200" s="63" t="s">
        <v>561</v>
      </c>
      <c r="C200" s="48" t="s">
        <v>69</v>
      </c>
      <c r="D200" s="48">
        <v>0.83</v>
      </c>
      <c r="E200" s="39">
        <v>2000</v>
      </c>
      <c r="F200" s="39">
        <f t="shared" ca="1" si="8"/>
        <v>26</v>
      </c>
      <c r="G200" s="39">
        <f ca="1">VLOOKUP(F200,Koefic!$A$1:$B$40,2,FALSE)</f>
        <v>1</v>
      </c>
      <c r="H200" s="48">
        <f t="shared" ca="1" si="9"/>
        <v>0.83</v>
      </c>
    </row>
    <row r="201" spans="1:8" x14ac:dyDescent="0.25">
      <c r="A201" s="39">
        <v>200</v>
      </c>
      <c r="B201" s="63" t="s">
        <v>244</v>
      </c>
      <c r="C201" s="48" t="s">
        <v>69</v>
      </c>
      <c r="D201" s="48">
        <v>0.83</v>
      </c>
      <c r="E201" s="39">
        <v>2000</v>
      </c>
      <c r="F201" s="39">
        <f t="shared" ca="1" si="8"/>
        <v>26</v>
      </c>
      <c r="G201" s="39">
        <f ca="1">VLOOKUP(F201,Koefic!$A$1:$B$40,2,FALSE)</f>
        <v>1</v>
      </c>
      <c r="H201" s="48">
        <f t="shared" ca="1" si="9"/>
        <v>0.83</v>
      </c>
    </row>
    <row r="202" spans="1:8" x14ac:dyDescent="0.25">
      <c r="A202" s="39">
        <v>201</v>
      </c>
      <c r="B202" s="63" t="s">
        <v>245</v>
      </c>
      <c r="C202" s="48" t="s">
        <v>69</v>
      </c>
      <c r="D202" s="48">
        <v>0.83</v>
      </c>
      <c r="E202" s="39">
        <v>2000</v>
      </c>
      <c r="F202" s="39">
        <f t="shared" ca="1" si="8"/>
        <v>26</v>
      </c>
      <c r="G202" s="39">
        <f ca="1">VLOOKUP(F202,Koefic!$A$1:$B$40,2,FALSE)</f>
        <v>1</v>
      </c>
      <c r="H202" s="48">
        <f t="shared" ca="1" si="9"/>
        <v>0.83</v>
      </c>
    </row>
    <row r="203" spans="1:8" x14ac:dyDescent="0.25">
      <c r="A203" s="39">
        <v>202</v>
      </c>
      <c r="B203" s="58" t="s">
        <v>246</v>
      </c>
      <c r="C203" s="48" t="s">
        <v>69</v>
      </c>
      <c r="D203" s="48">
        <v>0.83</v>
      </c>
      <c r="E203" s="39">
        <v>2000</v>
      </c>
      <c r="F203" s="39">
        <f t="shared" ca="1" si="8"/>
        <v>26</v>
      </c>
      <c r="G203" s="39">
        <f ca="1">VLOOKUP(F203,Koefic!$A$1:$B$40,2,FALSE)</f>
        <v>1</v>
      </c>
      <c r="H203" s="48">
        <f t="shared" ca="1" si="9"/>
        <v>0.83</v>
      </c>
    </row>
    <row r="204" spans="1:8" x14ac:dyDescent="0.25">
      <c r="A204" s="39">
        <v>203</v>
      </c>
      <c r="B204" s="58" t="s">
        <v>247</v>
      </c>
      <c r="C204" s="48" t="s">
        <v>59</v>
      </c>
      <c r="D204" s="48">
        <v>2.48</v>
      </c>
      <c r="E204" s="39">
        <v>2020</v>
      </c>
      <c r="F204" s="39">
        <f t="shared" ca="1" si="8"/>
        <v>6</v>
      </c>
      <c r="G204" s="39">
        <f ca="1">VLOOKUP(F204,Koefic!$A$1:$B$40,2,FALSE)</f>
        <v>2</v>
      </c>
      <c r="H204" s="48">
        <f t="shared" ca="1" si="9"/>
        <v>4.96</v>
      </c>
    </row>
    <row r="205" spans="1:8" x14ac:dyDescent="0.25">
      <c r="A205" s="39">
        <v>204</v>
      </c>
      <c r="B205" s="63" t="s">
        <v>248</v>
      </c>
      <c r="C205" s="48" t="s">
        <v>59</v>
      </c>
      <c r="D205" s="48">
        <v>2.48</v>
      </c>
      <c r="E205" s="59">
        <v>2020</v>
      </c>
      <c r="F205" s="39">
        <f t="shared" ca="1" si="8"/>
        <v>6</v>
      </c>
      <c r="G205" s="39">
        <f ca="1">VLOOKUP(F205,Koefic!$A$1:$B$40,2,FALSE)</f>
        <v>2</v>
      </c>
      <c r="H205" s="48">
        <f t="shared" ca="1" si="9"/>
        <v>4.96</v>
      </c>
    </row>
    <row r="206" spans="1:8" x14ac:dyDescent="0.25">
      <c r="A206" s="39">
        <v>205</v>
      </c>
      <c r="B206" s="63" t="s">
        <v>249</v>
      </c>
      <c r="C206" s="48" t="s">
        <v>69</v>
      </c>
      <c r="D206" s="48">
        <v>0.83</v>
      </c>
      <c r="E206" s="39">
        <v>2000</v>
      </c>
      <c r="F206" s="39">
        <f t="shared" ca="1" si="8"/>
        <v>26</v>
      </c>
      <c r="G206" s="39">
        <f ca="1">VLOOKUP(F206,Koefic!$A$1:$B$40,2,FALSE)</f>
        <v>1</v>
      </c>
      <c r="H206" s="48">
        <f t="shared" ca="1" si="9"/>
        <v>0.83</v>
      </c>
    </row>
    <row r="207" spans="1:8" x14ac:dyDescent="0.25">
      <c r="A207" s="39">
        <v>206</v>
      </c>
      <c r="B207" s="58" t="s">
        <v>250</v>
      </c>
      <c r="C207" s="48" t="s">
        <v>69</v>
      </c>
      <c r="D207" s="48">
        <v>0.83</v>
      </c>
      <c r="E207" s="39">
        <v>2000</v>
      </c>
      <c r="F207" s="39">
        <f t="shared" ca="1" si="8"/>
        <v>26</v>
      </c>
      <c r="G207" s="39">
        <f ca="1">VLOOKUP(F207,Koefic!$A$1:$B$40,2,FALSE)</f>
        <v>1</v>
      </c>
      <c r="H207" s="48">
        <f t="shared" ca="1" si="9"/>
        <v>0.83</v>
      </c>
    </row>
    <row r="208" spans="1:8" x14ac:dyDescent="0.25">
      <c r="A208" s="39">
        <v>207</v>
      </c>
      <c r="B208" s="63" t="s">
        <v>251</v>
      </c>
      <c r="C208" s="48" t="s">
        <v>69</v>
      </c>
      <c r="D208" s="48">
        <v>0.83</v>
      </c>
      <c r="E208" s="39">
        <v>2000</v>
      </c>
      <c r="F208" s="39">
        <f t="shared" ca="1" si="8"/>
        <v>26</v>
      </c>
      <c r="G208" s="39">
        <f ca="1">VLOOKUP(F208,Koefic!$A$1:$B$40,2,FALSE)</f>
        <v>1</v>
      </c>
      <c r="H208" s="48">
        <f t="shared" ca="1" si="9"/>
        <v>0.83</v>
      </c>
    </row>
    <row r="209" spans="1:8" x14ac:dyDescent="0.25">
      <c r="A209" s="39">
        <v>208</v>
      </c>
      <c r="B209" s="63" t="s">
        <v>252</v>
      </c>
      <c r="C209" s="48" t="s">
        <v>69</v>
      </c>
      <c r="D209" s="48">
        <v>0.83</v>
      </c>
      <c r="E209" s="39">
        <v>2000</v>
      </c>
      <c r="F209" s="39">
        <f t="shared" ca="1" si="8"/>
        <v>26</v>
      </c>
      <c r="G209" s="39">
        <f ca="1">VLOOKUP(F209,Koefic!$A$1:$B$40,2,FALSE)</f>
        <v>1</v>
      </c>
      <c r="H209" s="48">
        <f t="shared" ca="1" si="9"/>
        <v>0.83</v>
      </c>
    </row>
    <row r="210" spans="1:8" x14ac:dyDescent="0.25">
      <c r="A210" s="39">
        <v>209</v>
      </c>
      <c r="B210" s="63" t="s">
        <v>253</v>
      </c>
      <c r="C210" s="48" t="s">
        <v>69</v>
      </c>
      <c r="D210" s="48">
        <v>0.83</v>
      </c>
      <c r="E210" s="39">
        <v>2000</v>
      </c>
      <c r="F210" s="39">
        <f t="shared" ca="1" si="8"/>
        <v>26</v>
      </c>
      <c r="G210" s="39">
        <f ca="1">VLOOKUP(F210,Koefic!$A$1:$B$40,2,FALSE)</f>
        <v>1</v>
      </c>
      <c r="H210" s="48">
        <f t="shared" ca="1" si="9"/>
        <v>0.83</v>
      </c>
    </row>
    <row r="211" spans="1:8" x14ac:dyDescent="0.25">
      <c r="A211" s="39">
        <v>210</v>
      </c>
      <c r="B211" s="58" t="s">
        <v>254</v>
      </c>
      <c r="C211" s="48" t="s">
        <v>69</v>
      </c>
      <c r="D211" s="48">
        <v>0.83</v>
      </c>
      <c r="E211" s="39">
        <v>2000</v>
      </c>
      <c r="F211" s="39">
        <f t="shared" ca="1" si="8"/>
        <v>26</v>
      </c>
      <c r="G211" s="39">
        <f ca="1">VLOOKUP(F211,Koefic!$A$1:$B$40,2,FALSE)</f>
        <v>1</v>
      </c>
      <c r="H211" s="48">
        <f t="shared" ca="1" si="9"/>
        <v>0.83</v>
      </c>
    </row>
    <row r="212" spans="1:8" x14ac:dyDescent="0.25">
      <c r="A212" s="39">
        <v>211</v>
      </c>
      <c r="B212" s="58" t="s">
        <v>255</v>
      </c>
      <c r="C212" s="48" t="s">
        <v>69</v>
      </c>
      <c r="D212" s="48">
        <v>0.83</v>
      </c>
      <c r="E212" s="39">
        <v>2021</v>
      </c>
      <c r="F212" s="39">
        <f t="shared" ca="1" si="8"/>
        <v>5</v>
      </c>
      <c r="G212" s="39">
        <f ca="1">VLOOKUP(F212,Koefic!$A$1:$B$40,2,FALSE)</f>
        <v>5</v>
      </c>
      <c r="H212" s="48">
        <f t="shared" ca="1" si="9"/>
        <v>4.1499999999999995</v>
      </c>
    </row>
    <row r="213" spans="1:8" x14ac:dyDescent="0.25">
      <c r="A213" s="39">
        <v>212</v>
      </c>
      <c r="B213" s="63" t="s">
        <v>256</v>
      </c>
      <c r="C213" s="48" t="s">
        <v>69</v>
      </c>
      <c r="D213" s="48">
        <v>0.83</v>
      </c>
      <c r="E213" s="59">
        <v>2020</v>
      </c>
      <c r="F213" s="39">
        <f t="shared" ca="1" si="8"/>
        <v>6</v>
      </c>
      <c r="G213" s="39">
        <f ca="1">VLOOKUP(F213,Koefic!$A$1:$B$40,2,FALSE)</f>
        <v>2</v>
      </c>
      <c r="H213" s="48">
        <f t="shared" ca="1" si="9"/>
        <v>1.66</v>
      </c>
    </row>
    <row r="214" spans="1:8" x14ac:dyDescent="0.25">
      <c r="A214" s="39">
        <v>213</v>
      </c>
      <c r="B214" s="63" t="s">
        <v>257</v>
      </c>
      <c r="C214" s="48" t="s">
        <v>69</v>
      </c>
      <c r="D214" s="48">
        <v>0.83</v>
      </c>
      <c r="E214" s="59">
        <v>2007</v>
      </c>
      <c r="F214" s="39">
        <f t="shared" ref="F214:F278" ca="1" si="10">YEAR(TODAY())-E214</f>
        <v>19</v>
      </c>
      <c r="G214" s="39">
        <f ca="1">VLOOKUP(F214,Koefic!$A$1:$B$40,2,FALSE)</f>
        <v>1</v>
      </c>
      <c r="H214" s="48">
        <f t="shared" ca="1" si="9"/>
        <v>0.83</v>
      </c>
    </row>
    <row r="215" spans="1:8" x14ac:dyDescent="0.25">
      <c r="A215" s="39">
        <v>214</v>
      </c>
      <c r="B215" s="63" t="s">
        <v>258</v>
      </c>
      <c r="C215" s="48" t="s">
        <v>69</v>
      </c>
      <c r="D215" s="48">
        <v>0.83</v>
      </c>
      <c r="E215" s="39">
        <v>2000</v>
      </c>
      <c r="F215" s="39">
        <f t="shared" ca="1" si="10"/>
        <v>26</v>
      </c>
      <c r="G215" s="39">
        <f ca="1">VLOOKUP(F215,Koefic!$A$1:$B$40,2,FALSE)</f>
        <v>1</v>
      </c>
      <c r="H215" s="48">
        <f t="shared" ca="1" si="9"/>
        <v>0.83</v>
      </c>
    </row>
    <row r="216" spans="1:8" x14ac:dyDescent="0.25">
      <c r="A216" s="39">
        <v>215</v>
      </c>
      <c r="B216" s="58" t="s">
        <v>259</v>
      </c>
      <c r="C216" s="48" t="s">
        <v>69</v>
      </c>
      <c r="D216" s="48">
        <v>0.83</v>
      </c>
      <c r="E216" s="39">
        <v>2000</v>
      </c>
      <c r="F216" s="39">
        <f t="shared" ca="1" si="10"/>
        <v>26</v>
      </c>
      <c r="G216" s="39">
        <f ca="1">VLOOKUP(F216,Koefic!$A$1:$B$40,2,FALSE)</f>
        <v>1</v>
      </c>
      <c r="H216" s="48">
        <f t="shared" ca="1" si="9"/>
        <v>0.83</v>
      </c>
    </row>
    <row r="217" spans="1:8" x14ac:dyDescent="0.25">
      <c r="A217" s="39">
        <v>216</v>
      </c>
      <c r="B217" s="63" t="s">
        <v>56</v>
      </c>
      <c r="C217" s="48" t="s">
        <v>55</v>
      </c>
      <c r="D217" s="48">
        <v>4.13</v>
      </c>
      <c r="E217" s="59">
        <v>2013</v>
      </c>
      <c r="F217" s="39">
        <f t="shared" ca="1" si="10"/>
        <v>13</v>
      </c>
      <c r="G217" s="39">
        <f ca="1">VLOOKUP(F217,Koefic!$A$1:$B$40,2,FALSE)</f>
        <v>1</v>
      </c>
      <c r="H217" s="48">
        <f t="shared" ca="1" si="9"/>
        <v>4.13</v>
      </c>
    </row>
    <row r="218" spans="1:8" x14ac:dyDescent="0.25">
      <c r="A218" s="39">
        <v>217</v>
      </c>
      <c r="B218" s="63" t="s">
        <v>260</v>
      </c>
      <c r="C218" s="48" t="s">
        <v>69</v>
      </c>
      <c r="D218" s="48">
        <v>0.83</v>
      </c>
      <c r="E218" s="39">
        <v>2000</v>
      </c>
      <c r="F218" s="39">
        <f t="shared" ca="1" si="10"/>
        <v>26</v>
      </c>
      <c r="G218" s="39">
        <f ca="1">VLOOKUP(F218,Koefic!$A$1:$B$40,2,FALSE)</f>
        <v>1</v>
      </c>
      <c r="H218" s="48">
        <f t="shared" ca="1" si="9"/>
        <v>0.83</v>
      </c>
    </row>
    <row r="219" spans="1:8" x14ac:dyDescent="0.25">
      <c r="A219" s="39">
        <v>218</v>
      </c>
      <c r="B219" s="63" t="s">
        <v>261</v>
      </c>
      <c r="C219" s="48" t="s">
        <v>69</v>
      </c>
      <c r="D219" s="48">
        <v>0.83</v>
      </c>
      <c r="E219" s="39">
        <v>2000</v>
      </c>
      <c r="F219" s="39">
        <f t="shared" ca="1" si="10"/>
        <v>26</v>
      </c>
      <c r="G219" s="39">
        <f ca="1">VLOOKUP(F219,Koefic!$A$1:$B$40,2,FALSE)</f>
        <v>1</v>
      </c>
      <c r="H219" s="48">
        <f t="shared" ca="1" si="9"/>
        <v>0.83</v>
      </c>
    </row>
    <row r="220" spans="1:8" x14ac:dyDescent="0.25">
      <c r="A220" s="39">
        <v>219</v>
      </c>
      <c r="B220" s="63" t="s">
        <v>262</v>
      </c>
      <c r="C220" s="48" t="s">
        <v>69</v>
      </c>
      <c r="D220" s="48">
        <v>0.83</v>
      </c>
      <c r="E220" s="39">
        <v>2000</v>
      </c>
      <c r="F220" s="39">
        <f t="shared" ca="1" si="10"/>
        <v>26</v>
      </c>
      <c r="G220" s="39">
        <f ca="1">VLOOKUP(F220,Koefic!$A$1:$B$40,2,FALSE)</f>
        <v>1</v>
      </c>
      <c r="H220" s="48">
        <f t="shared" ca="1" si="9"/>
        <v>0.83</v>
      </c>
    </row>
    <row r="221" spans="1:8" x14ac:dyDescent="0.25">
      <c r="A221" s="39">
        <v>220</v>
      </c>
      <c r="B221" s="58" t="s">
        <v>263</v>
      </c>
      <c r="C221" s="48" t="s">
        <v>69</v>
      </c>
      <c r="D221" s="48">
        <v>0.83</v>
      </c>
      <c r="E221" s="39">
        <v>2000</v>
      </c>
      <c r="F221" s="39">
        <f t="shared" ca="1" si="10"/>
        <v>26</v>
      </c>
      <c r="G221" s="39">
        <f ca="1">VLOOKUP(F221,Koefic!$A$1:$B$40,2,FALSE)</f>
        <v>1</v>
      </c>
      <c r="H221" s="48">
        <f t="shared" ca="1" si="9"/>
        <v>0.83</v>
      </c>
    </row>
    <row r="222" spans="1:8" x14ac:dyDescent="0.25">
      <c r="A222" s="39">
        <v>221</v>
      </c>
      <c r="B222" s="63" t="s">
        <v>264</v>
      </c>
      <c r="C222" s="48" t="s">
        <v>55</v>
      </c>
      <c r="D222" s="48">
        <v>4.13</v>
      </c>
      <c r="E222" s="39">
        <v>2013</v>
      </c>
      <c r="F222" s="39">
        <f t="shared" ca="1" si="10"/>
        <v>13</v>
      </c>
      <c r="G222" s="39">
        <f ca="1">VLOOKUP(F222,Koefic!$A$1:$B$40,2,FALSE)</f>
        <v>1</v>
      </c>
      <c r="H222" s="48">
        <f t="shared" ca="1" si="9"/>
        <v>4.13</v>
      </c>
    </row>
    <row r="223" spans="1:8" x14ac:dyDescent="0.25">
      <c r="A223" s="39">
        <v>222</v>
      </c>
      <c r="B223" s="63" t="s">
        <v>265</v>
      </c>
      <c r="C223" s="48" t="s">
        <v>55</v>
      </c>
      <c r="D223" s="48">
        <v>4.13</v>
      </c>
      <c r="E223" s="39">
        <v>2015</v>
      </c>
      <c r="F223" s="39">
        <f t="shared" ca="1" si="10"/>
        <v>11</v>
      </c>
      <c r="G223" s="39">
        <f ca="1">VLOOKUP(F223,Koefic!$A$1:$B$40,2,FALSE)</f>
        <v>1</v>
      </c>
      <c r="H223" s="48">
        <f t="shared" ca="1" si="9"/>
        <v>4.13</v>
      </c>
    </row>
    <row r="224" spans="1:8" x14ac:dyDescent="0.25">
      <c r="A224" s="39">
        <v>223</v>
      </c>
      <c r="B224" s="63" t="s">
        <v>266</v>
      </c>
      <c r="C224" s="48" t="s">
        <v>69</v>
      </c>
      <c r="D224" s="48">
        <v>0.83</v>
      </c>
      <c r="E224" s="39">
        <v>2000</v>
      </c>
      <c r="F224" s="39">
        <f t="shared" ca="1" si="10"/>
        <v>26</v>
      </c>
      <c r="G224" s="39">
        <f ca="1">VLOOKUP(F224,Koefic!$A$1:$B$40,2,FALSE)</f>
        <v>1</v>
      </c>
      <c r="H224" s="48">
        <f t="shared" ca="1" si="9"/>
        <v>0.83</v>
      </c>
    </row>
    <row r="225" spans="1:8" x14ac:dyDescent="0.25">
      <c r="A225" s="39">
        <v>224</v>
      </c>
      <c r="B225" s="63" t="s">
        <v>267</v>
      </c>
      <c r="C225" s="48" t="s">
        <v>69</v>
      </c>
      <c r="D225" s="48">
        <v>0.83</v>
      </c>
      <c r="E225" s="39">
        <v>2000</v>
      </c>
      <c r="F225" s="39">
        <f t="shared" ca="1" si="10"/>
        <v>26</v>
      </c>
      <c r="G225" s="39">
        <f ca="1">VLOOKUP(F225,Koefic!$A$1:$B$40,2,FALSE)</f>
        <v>1</v>
      </c>
      <c r="H225" s="48">
        <f t="shared" ca="1" si="9"/>
        <v>0.83</v>
      </c>
    </row>
    <row r="226" spans="1:8" x14ac:dyDescent="0.25">
      <c r="A226" s="39">
        <v>225</v>
      </c>
      <c r="B226" s="58" t="s">
        <v>268</v>
      </c>
      <c r="C226" s="48" t="s">
        <v>69</v>
      </c>
      <c r="D226" s="48">
        <v>0.83</v>
      </c>
      <c r="E226" s="39">
        <v>2000</v>
      </c>
      <c r="F226" s="39">
        <f t="shared" ca="1" si="10"/>
        <v>26</v>
      </c>
      <c r="G226" s="39">
        <f ca="1">VLOOKUP(F226,Koefic!$A$1:$B$40,2,FALSE)</f>
        <v>1</v>
      </c>
      <c r="H226" s="48">
        <f t="shared" ca="1" si="9"/>
        <v>0.83</v>
      </c>
    </row>
    <row r="227" spans="1:8" x14ac:dyDescent="0.25">
      <c r="A227" s="39">
        <v>226</v>
      </c>
      <c r="B227" s="58" t="s">
        <v>269</v>
      </c>
      <c r="C227" s="48" t="s">
        <v>69</v>
      </c>
      <c r="D227" s="48">
        <v>0.83</v>
      </c>
      <c r="E227" s="39">
        <v>2000</v>
      </c>
      <c r="F227" s="39">
        <f t="shared" ca="1" si="10"/>
        <v>26</v>
      </c>
      <c r="G227" s="39">
        <f ca="1">VLOOKUP(F227,Koefic!$A$1:$B$40,2,FALSE)</f>
        <v>1</v>
      </c>
      <c r="H227" s="48">
        <f t="shared" ca="1" si="9"/>
        <v>0.83</v>
      </c>
    </row>
    <row r="228" spans="1:8" x14ac:dyDescent="0.25">
      <c r="A228" s="39">
        <v>227</v>
      </c>
      <c r="B228" s="63" t="s">
        <v>58</v>
      </c>
      <c r="C228" s="48" t="s">
        <v>55</v>
      </c>
      <c r="D228" s="48">
        <v>4.13</v>
      </c>
      <c r="E228" s="39">
        <v>2020</v>
      </c>
      <c r="F228" s="39">
        <f t="shared" ca="1" si="10"/>
        <v>6</v>
      </c>
      <c r="G228" s="39">
        <f ca="1">VLOOKUP(F228,Koefic!$A$1:$B$40,2,FALSE)</f>
        <v>2</v>
      </c>
      <c r="H228" s="48">
        <f t="shared" ca="1" si="9"/>
        <v>8.26</v>
      </c>
    </row>
    <row r="229" spans="1:8" x14ac:dyDescent="0.25">
      <c r="A229" s="39">
        <v>228</v>
      </c>
      <c r="B229" s="63" t="s">
        <v>270</v>
      </c>
      <c r="C229" s="48" t="s">
        <v>69</v>
      </c>
      <c r="D229" s="48">
        <v>0.83</v>
      </c>
      <c r="E229" s="39">
        <v>2020</v>
      </c>
      <c r="F229" s="39">
        <f t="shared" ca="1" si="10"/>
        <v>6</v>
      </c>
      <c r="G229" s="39">
        <f ca="1">VLOOKUP(F229,Koefic!$A$1:$B$40,2,FALSE)</f>
        <v>2</v>
      </c>
      <c r="H229" s="48">
        <f t="shared" ca="1" si="9"/>
        <v>1.66</v>
      </c>
    </row>
    <row r="230" spans="1:8" x14ac:dyDescent="0.25">
      <c r="A230" s="39">
        <v>229</v>
      </c>
      <c r="B230" s="63" t="s">
        <v>271</v>
      </c>
      <c r="C230" s="48" t="s">
        <v>69</v>
      </c>
      <c r="D230" s="48">
        <v>0.83</v>
      </c>
      <c r="E230" s="39">
        <v>2000</v>
      </c>
      <c r="F230" s="39">
        <f t="shared" ca="1" si="10"/>
        <v>26</v>
      </c>
      <c r="G230" s="39">
        <f ca="1">VLOOKUP(F230,Koefic!$A$1:$B$40,2,FALSE)</f>
        <v>1</v>
      </c>
      <c r="H230" s="48">
        <f t="shared" ca="1" si="9"/>
        <v>0.83</v>
      </c>
    </row>
    <row r="231" spans="1:8" x14ac:dyDescent="0.25">
      <c r="A231" s="39">
        <v>230</v>
      </c>
      <c r="B231" s="58" t="s">
        <v>272</v>
      </c>
      <c r="C231" s="48" t="s">
        <v>69</v>
      </c>
      <c r="D231" s="48">
        <v>0.83</v>
      </c>
      <c r="E231" s="39">
        <v>2000</v>
      </c>
      <c r="F231" s="39">
        <f t="shared" ca="1" si="10"/>
        <v>26</v>
      </c>
      <c r="G231" s="39">
        <f ca="1">VLOOKUP(F231,Koefic!$A$1:$B$40,2,FALSE)</f>
        <v>1</v>
      </c>
      <c r="H231" s="48">
        <f t="shared" ca="1" si="9"/>
        <v>0.83</v>
      </c>
    </row>
    <row r="232" spans="1:8" x14ac:dyDescent="0.25">
      <c r="A232" s="39">
        <v>231</v>
      </c>
      <c r="B232" s="63" t="s">
        <v>273</v>
      </c>
      <c r="C232" s="48" t="s">
        <v>69</v>
      </c>
      <c r="D232" s="48">
        <v>0.83</v>
      </c>
      <c r="E232" s="59">
        <v>2000</v>
      </c>
      <c r="F232" s="39">
        <f t="shared" ca="1" si="10"/>
        <v>26</v>
      </c>
      <c r="G232" s="39">
        <f ca="1">VLOOKUP(F232,Koefic!$A$1:$B$40,2,FALSE)</f>
        <v>1</v>
      </c>
      <c r="H232" s="48">
        <f t="shared" ca="1" si="9"/>
        <v>0.83</v>
      </c>
    </row>
    <row r="233" spans="1:8" x14ac:dyDescent="0.25">
      <c r="A233" s="39">
        <v>232</v>
      </c>
      <c r="B233" s="58" t="s">
        <v>274</v>
      </c>
      <c r="C233" s="48" t="s">
        <v>69</v>
      </c>
      <c r="D233" s="48">
        <v>0.83</v>
      </c>
      <c r="E233" s="39">
        <v>2010</v>
      </c>
      <c r="F233" s="39">
        <f t="shared" ca="1" si="10"/>
        <v>16</v>
      </c>
      <c r="G233" s="39">
        <f ca="1">VLOOKUP(F233,Koefic!$A$1:$B$40,2,FALSE)</f>
        <v>1</v>
      </c>
      <c r="H233" s="48">
        <f t="shared" ca="1" si="9"/>
        <v>0.83</v>
      </c>
    </row>
    <row r="234" spans="1:8" x14ac:dyDescent="0.25">
      <c r="A234" s="39">
        <v>233</v>
      </c>
      <c r="B234" s="58" t="s">
        <v>275</v>
      </c>
      <c r="C234" s="48" t="s">
        <v>69</v>
      </c>
      <c r="D234" s="48">
        <v>0.83</v>
      </c>
      <c r="E234" s="39">
        <v>2020</v>
      </c>
      <c r="F234" s="39">
        <f t="shared" ca="1" si="10"/>
        <v>6</v>
      </c>
      <c r="G234" s="39">
        <f ca="1">VLOOKUP(F234,Koefic!$A$1:$B$40,2,FALSE)</f>
        <v>2</v>
      </c>
      <c r="H234" s="48">
        <f t="shared" ca="1" si="9"/>
        <v>1.66</v>
      </c>
    </row>
    <row r="235" spans="1:8" x14ac:dyDescent="0.25">
      <c r="A235" s="39">
        <v>234</v>
      </c>
      <c r="B235" s="63" t="s">
        <v>62</v>
      </c>
      <c r="C235" s="48" t="s">
        <v>65</v>
      </c>
      <c r="D235" s="48">
        <v>1.65</v>
      </c>
      <c r="E235" s="59">
        <v>2011</v>
      </c>
      <c r="F235" s="39">
        <f t="shared" ca="1" si="10"/>
        <v>15</v>
      </c>
      <c r="G235" s="39">
        <f ca="1">VLOOKUP(F235,Koefic!$A$1:$B$40,2,FALSE)</f>
        <v>1</v>
      </c>
      <c r="H235" s="48">
        <f t="shared" ca="1" si="9"/>
        <v>1.65</v>
      </c>
    </row>
    <row r="236" spans="1:8" x14ac:dyDescent="0.25">
      <c r="A236" s="39">
        <v>235</v>
      </c>
      <c r="B236" s="58" t="s">
        <v>276</v>
      </c>
      <c r="C236" s="48" t="s">
        <v>69</v>
      </c>
      <c r="D236" s="48">
        <v>0.83</v>
      </c>
      <c r="E236" s="39">
        <v>2000</v>
      </c>
      <c r="F236" s="39">
        <f t="shared" ca="1" si="10"/>
        <v>26</v>
      </c>
      <c r="G236" s="39">
        <f ca="1">VLOOKUP(F236,Koefic!$A$1:$B$40,2,FALSE)</f>
        <v>1</v>
      </c>
      <c r="H236" s="48">
        <f t="shared" ca="1" si="9"/>
        <v>0.83</v>
      </c>
    </row>
    <row r="237" spans="1:8" x14ac:dyDescent="0.25">
      <c r="A237" s="39">
        <v>236</v>
      </c>
      <c r="B237" s="58" t="s">
        <v>277</v>
      </c>
      <c r="C237" s="48" t="s">
        <v>69</v>
      </c>
      <c r="D237" s="48">
        <v>0.83</v>
      </c>
      <c r="E237" s="39">
        <v>2000</v>
      </c>
      <c r="F237" s="39">
        <f t="shared" ca="1" si="10"/>
        <v>26</v>
      </c>
      <c r="G237" s="39">
        <f ca="1">VLOOKUP(F237,Koefic!$A$1:$B$40,2,FALSE)</f>
        <v>1</v>
      </c>
      <c r="H237" s="48">
        <f t="shared" ca="1" si="9"/>
        <v>0.83</v>
      </c>
    </row>
    <row r="238" spans="1:8" x14ac:dyDescent="0.25">
      <c r="A238" s="39">
        <v>237</v>
      </c>
      <c r="B238" s="63" t="s">
        <v>278</v>
      </c>
      <c r="C238" s="48" t="s">
        <v>69</v>
      </c>
      <c r="D238" s="48">
        <v>0.83</v>
      </c>
      <c r="E238" s="39">
        <v>2016</v>
      </c>
      <c r="F238" s="39">
        <f t="shared" ca="1" si="10"/>
        <v>10</v>
      </c>
      <c r="G238" s="39">
        <f ca="1">VLOOKUP(F238,Koefic!$A$1:$B$40,2,FALSE)</f>
        <v>2</v>
      </c>
      <c r="H238" s="48">
        <f t="shared" ca="1" si="9"/>
        <v>1.66</v>
      </c>
    </row>
    <row r="239" spans="1:8" x14ac:dyDescent="0.25">
      <c r="A239" s="39">
        <v>238</v>
      </c>
      <c r="B239" s="63" t="s">
        <v>279</v>
      </c>
      <c r="C239" s="48" t="s">
        <v>69</v>
      </c>
      <c r="D239" s="48">
        <v>0.83</v>
      </c>
      <c r="E239" s="39">
        <v>2000</v>
      </c>
      <c r="F239" s="39">
        <f t="shared" ca="1" si="10"/>
        <v>26</v>
      </c>
      <c r="G239" s="39">
        <f ca="1">VLOOKUP(F239,Koefic!$A$1:$B$40,2,FALSE)</f>
        <v>1</v>
      </c>
      <c r="H239" s="48">
        <f t="shared" ca="1" si="9"/>
        <v>0.83</v>
      </c>
    </row>
    <row r="240" spans="1:8" x14ac:dyDescent="0.25">
      <c r="A240" s="39">
        <v>239</v>
      </c>
      <c r="B240" s="58" t="s">
        <v>280</v>
      </c>
      <c r="C240" s="48" t="s">
        <v>69</v>
      </c>
      <c r="D240" s="48">
        <v>0.83</v>
      </c>
      <c r="E240" s="39">
        <v>2000</v>
      </c>
      <c r="F240" s="39">
        <f t="shared" ca="1" si="10"/>
        <v>26</v>
      </c>
      <c r="G240" s="39">
        <f ca="1">VLOOKUP(F240,Koefic!$A$1:$B$40,2,FALSE)</f>
        <v>1</v>
      </c>
      <c r="H240" s="48">
        <f t="shared" ca="1" si="9"/>
        <v>0.83</v>
      </c>
    </row>
    <row r="241" spans="1:8" x14ac:dyDescent="0.25">
      <c r="A241" s="39">
        <v>240</v>
      </c>
      <c r="B241" s="58" t="s">
        <v>281</v>
      </c>
      <c r="C241" s="48" t="s">
        <v>69</v>
      </c>
      <c r="D241" s="48">
        <v>0.83</v>
      </c>
      <c r="E241" s="39">
        <v>2000</v>
      </c>
      <c r="F241" s="39">
        <f t="shared" ca="1" si="10"/>
        <v>26</v>
      </c>
      <c r="G241" s="39">
        <f ca="1">VLOOKUP(F241,Koefic!$A$1:$B$40,2,FALSE)</f>
        <v>1</v>
      </c>
      <c r="H241" s="48">
        <f t="shared" ca="1" si="9"/>
        <v>0.83</v>
      </c>
    </row>
    <row r="242" spans="1:8" x14ac:dyDescent="0.25">
      <c r="A242" s="39">
        <v>241</v>
      </c>
      <c r="B242" s="58" t="s">
        <v>282</v>
      </c>
      <c r="C242" s="48" t="s">
        <v>65</v>
      </c>
      <c r="D242" s="48">
        <v>1.65</v>
      </c>
      <c r="E242" s="59">
        <v>2000</v>
      </c>
      <c r="F242" s="39">
        <f t="shared" ca="1" si="10"/>
        <v>26</v>
      </c>
      <c r="G242" s="39">
        <f ca="1">VLOOKUP(F242,Koefic!$A$1:$B$40,2,FALSE)</f>
        <v>1</v>
      </c>
      <c r="H242" s="48">
        <f t="shared" ca="1" si="9"/>
        <v>1.65</v>
      </c>
    </row>
    <row r="243" spans="1:8" x14ac:dyDescent="0.25">
      <c r="A243" s="39">
        <v>242</v>
      </c>
      <c r="B243" s="58" t="s">
        <v>283</v>
      </c>
      <c r="C243" s="48" t="s">
        <v>69</v>
      </c>
      <c r="D243" s="48">
        <v>0.83</v>
      </c>
      <c r="E243" s="59">
        <v>2000</v>
      </c>
      <c r="F243" s="39">
        <f t="shared" ca="1" si="10"/>
        <v>26</v>
      </c>
      <c r="G243" s="39">
        <f ca="1">VLOOKUP(F243,Koefic!$A$1:$B$40,2,FALSE)</f>
        <v>1</v>
      </c>
      <c r="H243" s="48">
        <f t="shared" ca="1" si="9"/>
        <v>0.83</v>
      </c>
    </row>
    <row r="244" spans="1:8" x14ac:dyDescent="0.25">
      <c r="A244" s="39">
        <v>243</v>
      </c>
      <c r="B244" s="63" t="s">
        <v>284</v>
      </c>
      <c r="C244" s="48" t="s">
        <v>69</v>
      </c>
      <c r="D244" s="48">
        <v>0.83</v>
      </c>
      <c r="E244" s="39">
        <v>2000</v>
      </c>
      <c r="F244" s="39">
        <f t="shared" ca="1" si="10"/>
        <v>26</v>
      </c>
      <c r="G244" s="39">
        <f ca="1">VLOOKUP(F244,Koefic!$A$1:$B$40,2,FALSE)</f>
        <v>1</v>
      </c>
      <c r="H244" s="48">
        <f t="shared" ca="1" si="9"/>
        <v>0.83</v>
      </c>
    </row>
    <row r="245" spans="1:8" x14ac:dyDescent="0.25">
      <c r="A245" s="39">
        <v>244</v>
      </c>
      <c r="B245" s="58" t="s">
        <v>285</v>
      </c>
      <c r="C245" s="48" t="s">
        <v>69</v>
      </c>
      <c r="D245" s="48">
        <v>0.83</v>
      </c>
      <c r="E245" s="39">
        <v>2000</v>
      </c>
      <c r="F245" s="39">
        <f t="shared" ca="1" si="10"/>
        <v>26</v>
      </c>
      <c r="G245" s="39">
        <f ca="1">VLOOKUP(F245,Koefic!$A$1:$B$40,2,FALSE)</f>
        <v>1</v>
      </c>
      <c r="H245" s="48">
        <f t="shared" ca="1" si="9"/>
        <v>0.83</v>
      </c>
    </row>
    <row r="246" spans="1:8" x14ac:dyDescent="0.25">
      <c r="A246" s="39">
        <v>245</v>
      </c>
      <c r="B246" s="63" t="s">
        <v>286</v>
      </c>
      <c r="C246" s="48" t="s">
        <v>69</v>
      </c>
      <c r="D246" s="48">
        <v>0.83</v>
      </c>
      <c r="E246" s="39">
        <v>2000</v>
      </c>
      <c r="F246" s="39">
        <f t="shared" ca="1" si="10"/>
        <v>26</v>
      </c>
      <c r="G246" s="39">
        <f ca="1">VLOOKUP(F246,Koefic!$A$1:$B$40,2,FALSE)</f>
        <v>1</v>
      </c>
      <c r="H246" s="48">
        <f t="shared" ca="1" si="9"/>
        <v>0.83</v>
      </c>
    </row>
    <row r="247" spans="1:8" x14ac:dyDescent="0.25">
      <c r="A247" s="39">
        <v>246</v>
      </c>
      <c r="B247" s="63" t="s">
        <v>287</v>
      </c>
      <c r="C247" s="48" t="s">
        <v>69</v>
      </c>
      <c r="D247" s="48">
        <v>0.83</v>
      </c>
      <c r="E247" s="39">
        <v>2000</v>
      </c>
      <c r="F247" s="39">
        <f t="shared" ca="1" si="10"/>
        <v>26</v>
      </c>
      <c r="G247" s="39">
        <f ca="1">VLOOKUP(F247,Koefic!$A$1:$B$40,2,FALSE)</f>
        <v>1</v>
      </c>
      <c r="H247" s="48">
        <f t="shared" ca="1" si="9"/>
        <v>0.83</v>
      </c>
    </row>
    <row r="248" spans="1:8" x14ac:dyDescent="0.25">
      <c r="A248" s="39">
        <v>247</v>
      </c>
      <c r="B248" s="63" t="s">
        <v>288</v>
      </c>
      <c r="C248" s="48" t="s">
        <v>65</v>
      </c>
      <c r="D248" s="48">
        <v>1.65</v>
      </c>
      <c r="E248" s="59">
        <v>2000</v>
      </c>
      <c r="F248" s="39">
        <f t="shared" ca="1" si="10"/>
        <v>26</v>
      </c>
      <c r="G248" s="39">
        <f ca="1">VLOOKUP(F248,Koefic!$A$1:$B$40,2,FALSE)</f>
        <v>1</v>
      </c>
      <c r="H248" s="48">
        <f t="shared" ca="1" si="9"/>
        <v>1.65</v>
      </c>
    </row>
    <row r="249" spans="1:8" x14ac:dyDescent="0.25">
      <c r="A249" s="39">
        <v>248</v>
      </c>
      <c r="B249" s="58" t="s">
        <v>289</v>
      </c>
      <c r="C249" s="48" t="s">
        <v>69</v>
      </c>
      <c r="D249" s="48">
        <v>0.83</v>
      </c>
      <c r="E249" s="39">
        <v>2000</v>
      </c>
      <c r="F249" s="39">
        <f t="shared" ca="1" si="10"/>
        <v>26</v>
      </c>
      <c r="G249" s="39">
        <f ca="1">VLOOKUP(F249,Koefic!$A$1:$B$40,2,FALSE)</f>
        <v>1</v>
      </c>
      <c r="H249" s="48">
        <f t="shared" ca="1" si="9"/>
        <v>0.83</v>
      </c>
    </row>
    <row r="250" spans="1:8" x14ac:dyDescent="0.25">
      <c r="A250" s="39">
        <v>249</v>
      </c>
      <c r="B250" s="63" t="s">
        <v>562</v>
      </c>
      <c r="C250" s="57" t="s">
        <v>55</v>
      </c>
      <c r="D250" s="48">
        <v>4.13</v>
      </c>
      <c r="E250" s="59">
        <v>2000</v>
      </c>
      <c r="F250" s="39">
        <f t="shared" ca="1" si="10"/>
        <v>26</v>
      </c>
      <c r="G250" s="39">
        <f ca="1">VLOOKUP(F250,Koefic!$A$1:$B$40,2,FALSE)</f>
        <v>1</v>
      </c>
      <c r="H250" s="48">
        <f t="shared" ca="1" si="9"/>
        <v>4.13</v>
      </c>
    </row>
    <row r="251" spans="1:8" ht="25.5" x14ac:dyDescent="0.25">
      <c r="A251" s="39">
        <v>250</v>
      </c>
      <c r="B251" s="63" t="s">
        <v>563</v>
      </c>
      <c r="C251" s="57" t="s">
        <v>55</v>
      </c>
      <c r="D251" s="48">
        <v>4.13</v>
      </c>
      <c r="E251" s="59">
        <v>2024</v>
      </c>
      <c r="F251" s="39">
        <f t="shared" ca="1" si="10"/>
        <v>2</v>
      </c>
      <c r="G251" s="39">
        <f ca="1">VLOOKUP(F251,Koefic!$A$1:$B$40,2,FALSE)</f>
        <v>5</v>
      </c>
      <c r="H251" s="48">
        <f t="shared" ca="1" si="9"/>
        <v>20.65</v>
      </c>
    </row>
    <row r="252" spans="1:8" x14ac:dyDescent="0.25">
      <c r="A252" s="39">
        <v>251</v>
      </c>
      <c r="B252" s="63" t="s">
        <v>564</v>
      </c>
      <c r="C252" s="48" t="s">
        <v>69</v>
      </c>
      <c r="D252" s="48">
        <v>0.83</v>
      </c>
      <c r="E252" s="39">
        <v>2000</v>
      </c>
      <c r="F252" s="39">
        <f t="shared" ca="1" si="10"/>
        <v>26</v>
      </c>
      <c r="G252" s="39">
        <f ca="1">VLOOKUP(F252,Koefic!$A$1:$B$40,2,FALSE)</f>
        <v>1</v>
      </c>
      <c r="H252" s="48">
        <f t="shared" ca="1" si="9"/>
        <v>0.83</v>
      </c>
    </row>
    <row r="253" spans="1:8" x14ac:dyDescent="0.25">
      <c r="A253" s="39">
        <v>252</v>
      </c>
      <c r="B253" s="63" t="s">
        <v>565</v>
      </c>
      <c r="C253" s="48" t="s">
        <v>69</v>
      </c>
      <c r="D253" s="48">
        <v>0.83</v>
      </c>
      <c r="E253" s="39">
        <v>2000</v>
      </c>
      <c r="F253" s="39">
        <f t="shared" ca="1" si="10"/>
        <v>26</v>
      </c>
      <c r="G253" s="39">
        <f ca="1">VLOOKUP(F253,Koefic!$A$1:$B$40,2,FALSE)</f>
        <v>1</v>
      </c>
      <c r="H253" s="48">
        <f t="shared" ca="1" si="9"/>
        <v>0.83</v>
      </c>
    </row>
    <row r="254" spans="1:8" x14ac:dyDescent="0.25">
      <c r="A254" s="39">
        <v>253</v>
      </c>
      <c r="B254" s="63" t="s">
        <v>290</v>
      </c>
      <c r="C254" s="48" t="s">
        <v>69</v>
      </c>
      <c r="D254" s="48">
        <v>0.83</v>
      </c>
      <c r="E254" s="39">
        <v>2020</v>
      </c>
      <c r="F254" s="39">
        <f t="shared" ca="1" si="10"/>
        <v>6</v>
      </c>
      <c r="G254" s="39">
        <f ca="1">VLOOKUP(F254,Koefic!$A$1:$B$40,2,FALSE)</f>
        <v>2</v>
      </c>
      <c r="H254" s="48">
        <f t="shared" ca="1" si="9"/>
        <v>1.66</v>
      </c>
    </row>
    <row r="255" spans="1:8" x14ac:dyDescent="0.25">
      <c r="A255" s="39">
        <v>254</v>
      </c>
      <c r="B255" s="63" t="s">
        <v>291</v>
      </c>
      <c r="C255" s="48" t="s">
        <v>69</v>
      </c>
      <c r="D255" s="48">
        <v>0.83</v>
      </c>
      <c r="E255" s="39">
        <v>2020</v>
      </c>
      <c r="F255" s="39">
        <f t="shared" ca="1" si="10"/>
        <v>6</v>
      </c>
      <c r="G255" s="39">
        <f ca="1">VLOOKUP(F255,Koefic!$A$1:$B$40,2,FALSE)</f>
        <v>2</v>
      </c>
      <c r="H255" s="48">
        <f t="shared" ca="1" si="9"/>
        <v>1.66</v>
      </c>
    </row>
    <row r="256" spans="1:8" x14ac:dyDescent="0.25">
      <c r="A256" s="39">
        <v>255</v>
      </c>
      <c r="B256" s="60" t="s">
        <v>292</v>
      </c>
      <c r="C256" s="73" t="s">
        <v>69</v>
      </c>
      <c r="D256" s="48">
        <v>0.83</v>
      </c>
      <c r="E256" s="59">
        <v>2000</v>
      </c>
      <c r="F256" s="39">
        <f t="shared" ca="1" si="10"/>
        <v>26</v>
      </c>
      <c r="G256" s="39">
        <f ca="1">VLOOKUP(F256,Koefic!$A$1:$B$40,2,FALSE)</f>
        <v>1</v>
      </c>
      <c r="H256" s="48">
        <f t="shared" ca="1" si="9"/>
        <v>0.83</v>
      </c>
    </row>
    <row r="257" spans="1:8" x14ac:dyDescent="0.25">
      <c r="A257" s="39">
        <v>256</v>
      </c>
      <c r="B257" s="60" t="s">
        <v>293</v>
      </c>
      <c r="C257" s="73" t="s">
        <v>69</v>
      </c>
      <c r="D257" s="48">
        <v>0.83</v>
      </c>
      <c r="E257" s="59">
        <v>2024</v>
      </c>
      <c r="F257" s="39">
        <f t="shared" ca="1" si="10"/>
        <v>2</v>
      </c>
      <c r="G257" s="39">
        <f ca="1">VLOOKUP(F257,Koefic!$A$1:$B$40,2,FALSE)</f>
        <v>5</v>
      </c>
      <c r="H257" s="48">
        <f t="shared" ca="1" si="9"/>
        <v>4.1499999999999995</v>
      </c>
    </row>
    <row r="258" spans="1:8" x14ac:dyDescent="0.25">
      <c r="A258" s="39">
        <v>257</v>
      </c>
      <c r="B258" s="60" t="s">
        <v>294</v>
      </c>
      <c r="C258" s="73" t="s">
        <v>69</v>
      </c>
      <c r="D258" s="48">
        <v>0.83</v>
      </c>
      <c r="E258" s="39">
        <v>2010</v>
      </c>
      <c r="F258" s="39">
        <f t="shared" ca="1" si="10"/>
        <v>16</v>
      </c>
      <c r="G258" s="39">
        <f ca="1">VLOOKUP(F258,Koefic!$A$1:$B$40,2,FALSE)</f>
        <v>1</v>
      </c>
      <c r="H258" s="48">
        <f t="shared" ref="H258" ca="1" si="11">D258*G258</f>
        <v>0.83</v>
      </c>
    </row>
    <row r="259" spans="1:8" x14ac:dyDescent="0.25">
      <c r="A259" s="39">
        <v>258</v>
      </c>
      <c r="B259" s="58" t="s">
        <v>295</v>
      </c>
      <c r="C259" s="48" t="s">
        <v>65</v>
      </c>
      <c r="D259" s="48">
        <v>1.65</v>
      </c>
      <c r="E259" s="39">
        <v>2020</v>
      </c>
      <c r="F259" s="39">
        <f t="shared" ca="1" si="10"/>
        <v>6</v>
      </c>
      <c r="G259" s="39">
        <f ca="1">VLOOKUP(F259,Koefic!$A$1:$B$40,2,FALSE)</f>
        <v>2</v>
      </c>
      <c r="H259" s="48">
        <f t="shared" ca="1" si="9"/>
        <v>3.3</v>
      </c>
    </row>
    <row r="260" spans="1:8" x14ac:dyDescent="0.25">
      <c r="A260" s="39">
        <v>259</v>
      </c>
      <c r="B260" s="63" t="s">
        <v>296</v>
      </c>
      <c r="C260" s="48" t="s">
        <v>69</v>
      </c>
      <c r="D260" s="48">
        <v>0.83</v>
      </c>
      <c r="E260" s="39">
        <v>2000</v>
      </c>
      <c r="F260" s="39">
        <f t="shared" ca="1" si="10"/>
        <v>26</v>
      </c>
      <c r="G260" s="39">
        <f ca="1">VLOOKUP(F260,Koefic!$A$1:$B$40,2,FALSE)</f>
        <v>1</v>
      </c>
      <c r="H260" s="48">
        <f t="shared" ref="H260:H330" ca="1" si="12">D260*G260</f>
        <v>0.83</v>
      </c>
    </row>
    <row r="261" spans="1:8" x14ac:dyDescent="0.25">
      <c r="A261" s="39">
        <v>260</v>
      </c>
      <c r="B261" s="58" t="s">
        <v>297</v>
      </c>
      <c r="C261" s="48" t="s">
        <v>69</v>
      </c>
      <c r="D261" s="48">
        <v>0.83</v>
      </c>
      <c r="E261" s="39">
        <v>2000</v>
      </c>
      <c r="F261" s="39">
        <f t="shared" ca="1" si="10"/>
        <v>26</v>
      </c>
      <c r="G261" s="39">
        <f ca="1">VLOOKUP(F261,Koefic!$A$1:$B$40,2,FALSE)</f>
        <v>1</v>
      </c>
      <c r="H261" s="48">
        <f t="shared" ca="1" si="12"/>
        <v>0.83</v>
      </c>
    </row>
    <row r="262" spans="1:8" x14ac:dyDescent="0.25">
      <c r="A262" s="39">
        <v>261</v>
      </c>
      <c r="B262" s="61" t="s">
        <v>298</v>
      </c>
      <c r="C262" s="48" t="s">
        <v>69</v>
      </c>
      <c r="D262" s="48">
        <v>0.83</v>
      </c>
      <c r="E262" s="59">
        <v>2000</v>
      </c>
      <c r="F262" s="39">
        <f t="shared" ca="1" si="10"/>
        <v>26</v>
      </c>
      <c r="G262" s="39">
        <f ca="1">VLOOKUP(F262,Koefic!$A$1:$B$40,2,FALSE)</f>
        <v>1</v>
      </c>
      <c r="H262" s="48">
        <f t="shared" ca="1" si="12"/>
        <v>0.83</v>
      </c>
    </row>
    <row r="263" spans="1:8" x14ac:dyDescent="0.25">
      <c r="A263" s="39">
        <v>262</v>
      </c>
      <c r="B263" s="58" t="s">
        <v>299</v>
      </c>
      <c r="C263" s="48" t="s">
        <v>69</v>
      </c>
      <c r="D263" s="48">
        <v>0.83</v>
      </c>
      <c r="E263" s="39">
        <v>2000</v>
      </c>
      <c r="F263" s="39">
        <f t="shared" ca="1" si="10"/>
        <v>26</v>
      </c>
      <c r="G263" s="39">
        <f ca="1">VLOOKUP(F263,Koefic!$A$1:$B$40,2,FALSE)</f>
        <v>1</v>
      </c>
      <c r="H263" s="48">
        <f t="shared" ca="1" si="12"/>
        <v>0.83</v>
      </c>
    </row>
    <row r="264" spans="1:8" x14ac:dyDescent="0.25">
      <c r="A264" s="39">
        <v>263</v>
      </c>
      <c r="B264" s="63" t="s">
        <v>300</v>
      </c>
      <c r="C264" s="48" t="s">
        <v>69</v>
      </c>
      <c r="D264" s="48">
        <v>0.83</v>
      </c>
      <c r="E264" s="39">
        <v>2000</v>
      </c>
      <c r="F264" s="39">
        <f t="shared" ca="1" si="10"/>
        <v>26</v>
      </c>
      <c r="G264" s="39">
        <f ca="1">VLOOKUP(F264,Koefic!$A$1:$B$40,2,FALSE)</f>
        <v>1</v>
      </c>
      <c r="H264" s="48">
        <f t="shared" ca="1" si="12"/>
        <v>0.83</v>
      </c>
    </row>
    <row r="265" spans="1:8" x14ac:dyDescent="0.25">
      <c r="A265" s="39">
        <v>264</v>
      </c>
      <c r="B265" s="63" t="s">
        <v>301</v>
      </c>
      <c r="C265" s="48" t="s">
        <v>69</v>
      </c>
      <c r="D265" s="48">
        <v>0.83</v>
      </c>
      <c r="E265" s="39">
        <v>2000</v>
      </c>
      <c r="F265" s="39">
        <f t="shared" ca="1" si="10"/>
        <v>26</v>
      </c>
      <c r="G265" s="39">
        <f ca="1">VLOOKUP(F265,Koefic!$A$1:$B$40,2,FALSE)</f>
        <v>1</v>
      </c>
      <c r="H265" s="48">
        <f t="shared" ca="1" si="12"/>
        <v>0.83</v>
      </c>
    </row>
    <row r="266" spans="1:8" x14ac:dyDescent="0.25">
      <c r="A266" s="39">
        <v>265</v>
      </c>
      <c r="B266" s="58" t="s">
        <v>302</v>
      </c>
      <c r="C266" s="48" t="s">
        <v>69</v>
      </c>
      <c r="D266" s="48">
        <v>0.83</v>
      </c>
      <c r="E266" s="39">
        <v>2000</v>
      </c>
      <c r="F266" s="39">
        <f t="shared" ca="1" si="10"/>
        <v>26</v>
      </c>
      <c r="G266" s="39">
        <f ca="1">VLOOKUP(F266,Koefic!$A$1:$B$40,2,FALSE)</f>
        <v>1</v>
      </c>
      <c r="H266" s="48">
        <f t="shared" ca="1" si="12"/>
        <v>0.83</v>
      </c>
    </row>
    <row r="267" spans="1:8" x14ac:dyDescent="0.25">
      <c r="A267" s="39">
        <v>266</v>
      </c>
      <c r="B267" s="58" t="s">
        <v>303</v>
      </c>
      <c r="C267" s="48" t="s">
        <v>69</v>
      </c>
      <c r="D267" s="48">
        <v>0.83</v>
      </c>
      <c r="E267" s="39">
        <v>2000</v>
      </c>
      <c r="F267" s="39">
        <f t="shared" ca="1" si="10"/>
        <v>26</v>
      </c>
      <c r="G267" s="39">
        <f ca="1">VLOOKUP(F267,Koefic!$A$1:$B$40,2,FALSE)</f>
        <v>1</v>
      </c>
      <c r="H267" s="48">
        <f t="shared" ca="1" si="12"/>
        <v>0.83</v>
      </c>
    </row>
    <row r="268" spans="1:8" x14ac:dyDescent="0.25">
      <c r="A268" s="39">
        <v>267</v>
      </c>
      <c r="B268" s="58" t="s">
        <v>304</v>
      </c>
      <c r="C268" s="48" t="s">
        <v>69</v>
      </c>
      <c r="D268" s="48">
        <v>0.83</v>
      </c>
      <c r="E268" s="39">
        <v>2015</v>
      </c>
      <c r="F268" s="39">
        <f t="shared" ca="1" si="10"/>
        <v>11</v>
      </c>
      <c r="G268" s="39">
        <f ca="1">VLOOKUP(F268,Koefic!$A$1:$B$40,2,FALSE)</f>
        <v>1</v>
      </c>
      <c r="H268" s="48">
        <f t="shared" ca="1" si="12"/>
        <v>0.83</v>
      </c>
    </row>
    <row r="269" spans="1:8" x14ac:dyDescent="0.25">
      <c r="A269" s="39">
        <v>268</v>
      </c>
      <c r="B269" s="58" t="s">
        <v>305</v>
      </c>
      <c r="C269" s="48" t="s">
        <v>69</v>
      </c>
      <c r="D269" s="48">
        <v>0.83</v>
      </c>
      <c r="E269" s="39">
        <v>2000</v>
      </c>
      <c r="F269" s="39">
        <f t="shared" ca="1" si="10"/>
        <v>26</v>
      </c>
      <c r="G269" s="39">
        <f ca="1">VLOOKUP(F269,Koefic!$A$1:$B$40,2,FALSE)</f>
        <v>1</v>
      </c>
      <c r="H269" s="48">
        <f t="shared" ca="1" si="12"/>
        <v>0.83</v>
      </c>
    </row>
    <row r="270" spans="1:8" x14ac:dyDescent="0.25">
      <c r="A270" s="39">
        <v>269</v>
      </c>
      <c r="B270" s="58" t="s">
        <v>306</v>
      </c>
      <c r="C270" s="48" t="s">
        <v>69</v>
      </c>
      <c r="D270" s="48">
        <v>0.83</v>
      </c>
      <c r="E270" s="39">
        <v>2000</v>
      </c>
      <c r="F270" s="39">
        <f t="shared" ca="1" si="10"/>
        <v>26</v>
      </c>
      <c r="G270" s="39">
        <f ca="1">VLOOKUP(F270,Koefic!$A$1:$B$40,2,FALSE)</f>
        <v>1</v>
      </c>
      <c r="H270" s="48">
        <f t="shared" ca="1" si="12"/>
        <v>0.83</v>
      </c>
    </row>
    <row r="271" spans="1:8" x14ac:dyDescent="0.25">
      <c r="A271" s="39">
        <v>270</v>
      </c>
      <c r="B271" s="58" t="s">
        <v>307</v>
      </c>
      <c r="C271" s="48" t="s">
        <v>69</v>
      </c>
      <c r="D271" s="48">
        <v>0.83</v>
      </c>
      <c r="E271" s="39">
        <v>2000</v>
      </c>
      <c r="F271" s="39">
        <f t="shared" ca="1" si="10"/>
        <v>26</v>
      </c>
      <c r="G271" s="39">
        <f ca="1">VLOOKUP(F271,Koefic!$A$1:$B$40,2,FALSE)</f>
        <v>1</v>
      </c>
      <c r="H271" s="48">
        <f t="shared" ca="1" si="12"/>
        <v>0.83</v>
      </c>
    </row>
    <row r="272" spans="1:8" x14ac:dyDescent="0.25">
      <c r="A272" s="39">
        <v>271</v>
      </c>
      <c r="B272" s="58" t="s">
        <v>308</v>
      </c>
      <c r="C272" s="48" t="s">
        <v>69</v>
      </c>
      <c r="D272" s="48">
        <v>0.83</v>
      </c>
      <c r="E272" s="39">
        <v>2000</v>
      </c>
      <c r="F272" s="39">
        <f t="shared" ca="1" si="10"/>
        <v>26</v>
      </c>
      <c r="G272" s="39">
        <f ca="1">VLOOKUP(F272,Koefic!$A$1:$B$40,2,FALSE)</f>
        <v>1</v>
      </c>
      <c r="H272" s="48">
        <f t="shared" ca="1" si="12"/>
        <v>0.83</v>
      </c>
    </row>
    <row r="273" spans="1:8" x14ac:dyDescent="0.25">
      <c r="A273" s="39">
        <v>272</v>
      </c>
      <c r="B273" s="63" t="s">
        <v>309</v>
      </c>
      <c r="C273" s="48" t="s">
        <v>69</v>
      </c>
      <c r="D273" s="48">
        <v>0.83</v>
      </c>
      <c r="E273" s="39">
        <v>2019</v>
      </c>
      <c r="F273" s="39">
        <f t="shared" ca="1" si="10"/>
        <v>7</v>
      </c>
      <c r="G273" s="39">
        <f ca="1">VLOOKUP(F273,Koefic!$A$1:$B$40,2,FALSE)</f>
        <v>2</v>
      </c>
      <c r="H273" s="48">
        <f t="shared" ca="1" si="12"/>
        <v>1.66</v>
      </c>
    </row>
    <row r="274" spans="1:8" x14ac:dyDescent="0.25">
      <c r="A274" s="39">
        <v>273</v>
      </c>
      <c r="B274" s="63" t="s">
        <v>310</v>
      </c>
      <c r="C274" s="48" t="s">
        <v>69</v>
      </c>
      <c r="D274" s="48">
        <v>0.83</v>
      </c>
      <c r="E274" s="39">
        <v>2020</v>
      </c>
      <c r="F274" s="39">
        <f t="shared" ca="1" si="10"/>
        <v>6</v>
      </c>
      <c r="G274" s="39">
        <f ca="1">VLOOKUP(F274,Koefic!$A$1:$B$40,2,FALSE)</f>
        <v>2</v>
      </c>
      <c r="H274" s="48">
        <f t="shared" ca="1" si="12"/>
        <v>1.66</v>
      </c>
    </row>
    <row r="275" spans="1:8" x14ac:dyDescent="0.25">
      <c r="A275" s="39">
        <v>274</v>
      </c>
      <c r="B275" s="58" t="s">
        <v>311</v>
      </c>
      <c r="C275" s="48" t="s">
        <v>69</v>
      </c>
      <c r="D275" s="48">
        <v>0.83</v>
      </c>
      <c r="E275" s="39">
        <v>2000</v>
      </c>
      <c r="F275" s="39">
        <f t="shared" ca="1" si="10"/>
        <v>26</v>
      </c>
      <c r="G275" s="39">
        <f ca="1">VLOOKUP(F275,Koefic!$A$1:$B$40,2,FALSE)</f>
        <v>1</v>
      </c>
      <c r="H275" s="48">
        <f t="shared" ca="1" si="12"/>
        <v>0.83</v>
      </c>
    </row>
    <row r="276" spans="1:8" x14ac:dyDescent="0.25">
      <c r="A276" s="39">
        <v>275</v>
      </c>
      <c r="B276" s="58" t="s">
        <v>312</v>
      </c>
      <c r="C276" s="48" t="s">
        <v>69</v>
      </c>
      <c r="D276" s="48">
        <v>0.83</v>
      </c>
      <c r="E276" s="39">
        <v>2000</v>
      </c>
      <c r="F276" s="39">
        <f ca="1">YEAR(TODAY())-E276</f>
        <v>26</v>
      </c>
      <c r="G276" s="39">
        <f ca="1">VLOOKUP(F276,Koefic!$A$1:$B$40,2,FALSE)</f>
        <v>1</v>
      </c>
      <c r="H276" s="48">
        <f t="shared" ca="1" si="12"/>
        <v>0.83</v>
      </c>
    </row>
    <row r="277" spans="1:8" x14ac:dyDescent="0.25">
      <c r="A277" s="39">
        <v>276</v>
      </c>
      <c r="B277" s="63" t="s">
        <v>313</v>
      </c>
      <c r="C277" s="48" t="s">
        <v>59</v>
      </c>
      <c r="D277" s="48">
        <v>2.48</v>
      </c>
      <c r="E277" s="39">
        <v>2000</v>
      </c>
      <c r="F277" s="39">
        <f t="shared" ca="1" si="10"/>
        <v>26</v>
      </c>
      <c r="G277" s="39">
        <f ca="1">VLOOKUP(F277,Koefic!$A$1:$B$40,2,FALSE)</f>
        <v>1</v>
      </c>
      <c r="H277" s="48">
        <f t="shared" ca="1" si="12"/>
        <v>2.48</v>
      </c>
    </row>
    <row r="278" spans="1:8" x14ac:dyDescent="0.25">
      <c r="A278" s="39">
        <v>277</v>
      </c>
      <c r="B278" s="63" t="s">
        <v>314</v>
      </c>
      <c r="C278" s="48" t="s">
        <v>59</v>
      </c>
      <c r="D278" s="48">
        <v>2.48</v>
      </c>
      <c r="E278" s="39">
        <v>2015</v>
      </c>
      <c r="F278" s="39">
        <f t="shared" ca="1" si="10"/>
        <v>11</v>
      </c>
      <c r="G278" s="39">
        <f ca="1">VLOOKUP(F278,Koefic!$A$1:$B$40,2,FALSE)</f>
        <v>1</v>
      </c>
      <c r="H278" s="48">
        <f t="shared" ca="1" si="12"/>
        <v>2.48</v>
      </c>
    </row>
    <row r="279" spans="1:8" x14ac:dyDescent="0.25">
      <c r="A279" s="39">
        <v>278</v>
      </c>
      <c r="B279" s="63" t="s">
        <v>315</v>
      </c>
      <c r="C279" s="48" t="s">
        <v>65</v>
      </c>
      <c r="D279" s="48">
        <v>1.65</v>
      </c>
      <c r="E279" s="59">
        <v>2020</v>
      </c>
      <c r="F279" s="39">
        <f t="shared" ref="F279:F352" ca="1" si="13">YEAR(TODAY())-E279</f>
        <v>6</v>
      </c>
      <c r="G279" s="39">
        <f ca="1">VLOOKUP(F279,Koefic!$A$1:$B$40,2,FALSE)</f>
        <v>2</v>
      </c>
      <c r="H279" s="48">
        <f t="shared" ca="1" si="12"/>
        <v>3.3</v>
      </c>
    </row>
    <row r="280" spans="1:8" x14ac:dyDescent="0.25">
      <c r="A280" s="39">
        <v>279</v>
      </c>
      <c r="B280" s="63" t="s">
        <v>316</v>
      </c>
      <c r="C280" s="48" t="s">
        <v>69</v>
      </c>
      <c r="D280" s="48">
        <v>0.83</v>
      </c>
      <c r="E280" s="39">
        <v>2000</v>
      </c>
      <c r="F280" s="39">
        <f t="shared" ca="1" si="13"/>
        <v>26</v>
      </c>
      <c r="G280" s="39">
        <f ca="1">VLOOKUP(F280,Koefic!$A$1:$B$40,2,FALSE)</f>
        <v>1</v>
      </c>
      <c r="H280" s="48">
        <f t="shared" ca="1" si="12"/>
        <v>0.83</v>
      </c>
    </row>
    <row r="281" spans="1:8" x14ac:dyDescent="0.25">
      <c r="A281" s="39">
        <v>280</v>
      </c>
      <c r="B281" s="58" t="s">
        <v>317</v>
      </c>
      <c r="C281" s="48" t="s">
        <v>69</v>
      </c>
      <c r="D281" s="48">
        <v>0.83</v>
      </c>
      <c r="E281" s="39">
        <v>2000</v>
      </c>
      <c r="F281" s="39">
        <f t="shared" ca="1" si="13"/>
        <v>26</v>
      </c>
      <c r="G281" s="39">
        <f ca="1">VLOOKUP(F281,Koefic!$A$1:$B$40,2,FALSE)</f>
        <v>1</v>
      </c>
      <c r="H281" s="48">
        <f t="shared" ca="1" si="12"/>
        <v>0.83</v>
      </c>
    </row>
    <row r="282" spans="1:8" x14ac:dyDescent="0.25">
      <c r="A282" s="39">
        <v>281</v>
      </c>
      <c r="B282" s="58" t="s">
        <v>318</v>
      </c>
      <c r="C282" s="48" t="s">
        <v>65</v>
      </c>
      <c r="D282" s="48">
        <v>1.65</v>
      </c>
      <c r="E282" s="39">
        <v>2020</v>
      </c>
      <c r="F282" s="39">
        <f t="shared" ca="1" si="13"/>
        <v>6</v>
      </c>
      <c r="G282" s="39">
        <f ca="1">VLOOKUP(F282,Koefic!$A$1:$B$40,2,FALSE)</f>
        <v>2</v>
      </c>
      <c r="H282" s="48">
        <f t="shared" ca="1" si="12"/>
        <v>3.3</v>
      </c>
    </row>
    <row r="283" spans="1:8" x14ac:dyDescent="0.25">
      <c r="A283" s="39">
        <v>282</v>
      </c>
      <c r="B283" s="63" t="s">
        <v>319</v>
      </c>
      <c r="C283" s="48" t="s">
        <v>69</v>
      </c>
      <c r="D283" s="48">
        <v>0.83</v>
      </c>
      <c r="E283" s="39">
        <v>2000</v>
      </c>
      <c r="F283" s="39">
        <f t="shared" ca="1" si="13"/>
        <v>26</v>
      </c>
      <c r="G283" s="39">
        <f ca="1">VLOOKUP(F283,Koefic!$A$1:$B$40,2,FALSE)</f>
        <v>1</v>
      </c>
      <c r="H283" s="48">
        <f t="shared" ca="1" si="12"/>
        <v>0.83</v>
      </c>
    </row>
    <row r="284" spans="1:8" x14ac:dyDescent="0.25">
      <c r="A284" s="39">
        <v>283</v>
      </c>
      <c r="B284" s="58" t="s">
        <v>320</v>
      </c>
      <c r="C284" s="48" t="s">
        <v>69</v>
      </c>
      <c r="D284" s="48">
        <v>0.83</v>
      </c>
      <c r="E284" s="39">
        <v>2000</v>
      </c>
      <c r="F284" s="39">
        <f t="shared" ca="1" si="13"/>
        <v>26</v>
      </c>
      <c r="G284" s="39">
        <f ca="1">VLOOKUP(F284,Koefic!$A$1:$B$40,2,FALSE)</f>
        <v>1</v>
      </c>
      <c r="H284" s="48">
        <f t="shared" ca="1" si="12"/>
        <v>0.83</v>
      </c>
    </row>
    <row r="285" spans="1:8" x14ac:dyDescent="0.25">
      <c r="A285" s="39">
        <v>284</v>
      </c>
      <c r="B285" s="58" t="s">
        <v>566</v>
      </c>
      <c r="C285" s="48" t="s">
        <v>69</v>
      </c>
      <c r="D285" s="48">
        <v>0.83</v>
      </c>
      <c r="E285" s="39">
        <v>2014</v>
      </c>
      <c r="F285" s="39">
        <f t="shared" ca="1" si="13"/>
        <v>12</v>
      </c>
      <c r="G285" s="39">
        <f ca="1">VLOOKUP(F285,Koefic!$A$1:$B$40,2,FALSE)</f>
        <v>1</v>
      </c>
      <c r="H285" s="48">
        <f t="shared" ca="1" si="12"/>
        <v>0.83</v>
      </c>
    </row>
    <row r="286" spans="1:8" x14ac:dyDescent="0.25">
      <c r="A286" s="39">
        <v>285</v>
      </c>
      <c r="B286" s="72" t="s">
        <v>567</v>
      </c>
      <c r="C286" s="48" t="s">
        <v>69</v>
      </c>
      <c r="D286" s="48">
        <v>0.83</v>
      </c>
      <c r="E286" s="39">
        <v>2024</v>
      </c>
      <c r="F286" s="39">
        <f t="shared" ca="1" si="13"/>
        <v>2</v>
      </c>
      <c r="G286" s="39">
        <f ca="1">VLOOKUP(F286,Koefic!$A$1:$B$40,2,FALSE)</f>
        <v>5</v>
      </c>
      <c r="H286" s="48">
        <f t="shared" ca="1" si="12"/>
        <v>4.1499999999999995</v>
      </c>
    </row>
    <row r="287" spans="1:8" x14ac:dyDescent="0.25">
      <c r="A287" s="39">
        <v>286</v>
      </c>
      <c r="B287" s="63" t="s">
        <v>321</v>
      </c>
      <c r="C287" s="48" t="s">
        <v>69</v>
      </c>
      <c r="D287" s="48">
        <v>0.83</v>
      </c>
      <c r="E287" s="59">
        <v>2020</v>
      </c>
      <c r="F287" s="39">
        <f t="shared" ca="1" si="13"/>
        <v>6</v>
      </c>
      <c r="G287" s="39">
        <f ca="1">VLOOKUP(F287,Koefic!$A$1:$B$40,2,FALSE)</f>
        <v>2</v>
      </c>
      <c r="H287" s="48">
        <f t="shared" ca="1" si="12"/>
        <v>1.66</v>
      </c>
    </row>
    <row r="288" spans="1:8" x14ac:dyDescent="0.25">
      <c r="A288" s="39">
        <v>287</v>
      </c>
      <c r="B288" s="63" t="s">
        <v>322</v>
      </c>
      <c r="C288" s="48" t="s">
        <v>69</v>
      </c>
      <c r="D288" s="48">
        <v>0.83</v>
      </c>
      <c r="E288" s="59">
        <v>2000</v>
      </c>
      <c r="F288" s="39">
        <f t="shared" ca="1" si="13"/>
        <v>26</v>
      </c>
      <c r="G288" s="39">
        <f ca="1">VLOOKUP(F288,Koefic!$A$1:$B$40,2,FALSE)</f>
        <v>1</v>
      </c>
      <c r="H288" s="48">
        <f t="shared" ca="1" si="12"/>
        <v>0.83</v>
      </c>
    </row>
    <row r="289" spans="1:8" x14ac:dyDescent="0.25">
      <c r="A289" s="39">
        <v>288</v>
      </c>
      <c r="B289" s="72" t="s">
        <v>323</v>
      </c>
      <c r="C289" s="48" t="s">
        <v>65</v>
      </c>
      <c r="D289" s="48">
        <v>1.65</v>
      </c>
      <c r="E289" s="39">
        <v>2021</v>
      </c>
      <c r="F289" s="39">
        <f t="shared" ca="1" si="13"/>
        <v>5</v>
      </c>
      <c r="G289" s="39">
        <f ca="1">VLOOKUP(F289,Koefic!$A$1:$B$40,2,FALSE)</f>
        <v>5</v>
      </c>
      <c r="H289" s="48">
        <f t="shared" ca="1" si="12"/>
        <v>8.25</v>
      </c>
    </row>
    <row r="290" spans="1:8" x14ac:dyDescent="0.25">
      <c r="A290" s="39">
        <v>289</v>
      </c>
      <c r="B290" s="58" t="s">
        <v>324</v>
      </c>
      <c r="C290" s="48" t="s">
        <v>69</v>
      </c>
      <c r="D290" s="48">
        <v>0.83</v>
      </c>
      <c r="E290" s="39">
        <v>2000</v>
      </c>
      <c r="F290" s="39">
        <f t="shared" ca="1" si="13"/>
        <v>26</v>
      </c>
      <c r="G290" s="39">
        <f ca="1">VLOOKUP(F290,Koefic!$A$1:$B$40,2,FALSE)</f>
        <v>1</v>
      </c>
      <c r="H290" s="48">
        <f t="shared" ca="1" si="12"/>
        <v>0.83</v>
      </c>
    </row>
    <row r="291" spans="1:8" x14ac:dyDescent="0.25">
      <c r="A291" s="39">
        <v>290</v>
      </c>
      <c r="B291" s="58" t="s">
        <v>325</v>
      </c>
      <c r="C291" s="48" t="s">
        <v>69</v>
      </c>
      <c r="D291" s="48">
        <v>0.83</v>
      </c>
      <c r="E291" s="39">
        <v>2000</v>
      </c>
      <c r="F291" s="39">
        <f t="shared" ca="1" si="13"/>
        <v>26</v>
      </c>
      <c r="G291" s="39">
        <f ca="1">VLOOKUP(F291,Koefic!$A$1:$B$40,2,FALSE)</f>
        <v>1</v>
      </c>
      <c r="H291" s="48">
        <f t="shared" ca="1" si="12"/>
        <v>0.83</v>
      </c>
    </row>
    <row r="292" spans="1:8" x14ac:dyDescent="0.25">
      <c r="A292" s="39">
        <v>291</v>
      </c>
      <c r="B292" s="58" t="s">
        <v>326</v>
      </c>
      <c r="C292" s="48" t="s">
        <v>69</v>
      </c>
      <c r="D292" s="48">
        <v>0.83</v>
      </c>
      <c r="E292" s="39">
        <v>2000</v>
      </c>
      <c r="F292" s="39">
        <f t="shared" ca="1" si="13"/>
        <v>26</v>
      </c>
      <c r="G292" s="39">
        <f ca="1">VLOOKUP(F292,Koefic!$A$1:$B$40,2,FALSE)</f>
        <v>1</v>
      </c>
      <c r="H292" s="48">
        <f t="shared" ca="1" si="12"/>
        <v>0.83</v>
      </c>
    </row>
    <row r="293" spans="1:8" x14ac:dyDescent="0.25">
      <c r="A293" s="39">
        <v>292</v>
      </c>
      <c r="B293" s="58" t="s">
        <v>327</v>
      </c>
      <c r="C293" s="48" t="s">
        <v>69</v>
      </c>
      <c r="D293" s="48">
        <v>0.83</v>
      </c>
      <c r="E293" s="39">
        <v>2000</v>
      </c>
      <c r="F293" s="39">
        <f t="shared" ca="1" si="13"/>
        <v>26</v>
      </c>
      <c r="G293" s="39">
        <f ca="1">VLOOKUP(F293,Koefic!$A$1:$B$40,2,FALSE)</f>
        <v>1</v>
      </c>
      <c r="H293" s="48">
        <f t="shared" ca="1" si="12"/>
        <v>0.83</v>
      </c>
    </row>
    <row r="294" spans="1:8" x14ac:dyDescent="0.25">
      <c r="A294" s="39">
        <v>293</v>
      </c>
      <c r="B294" s="58" t="s">
        <v>328</v>
      </c>
      <c r="C294" s="48" t="s">
        <v>69</v>
      </c>
      <c r="D294" s="48">
        <v>0.83</v>
      </c>
      <c r="E294" s="39">
        <v>2000</v>
      </c>
      <c r="F294" s="39">
        <f t="shared" ca="1" si="13"/>
        <v>26</v>
      </c>
      <c r="G294" s="39">
        <f ca="1">VLOOKUP(F294,Koefic!$A$1:$B$40,2,FALSE)</f>
        <v>1</v>
      </c>
      <c r="H294" s="48">
        <f t="shared" ca="1" si="12"/>
        <v>0.83</v>
      </c>
    </row>
    <row r="295" spans="1:8" x14ac:dyDescent="0.25">
      <c r="A295" s="39">
        <v>294</v>
      </c>
      <c r="B295" s="58" t="s">
        <v>329</v>
      </c>
      <c r="C295" s="48" t="s">
        <v>69</v>
      </c>
      <c r="D295" s="48">
        <v>0.83</v>
      </c>
      <c r="E295" s="39">
        <v>2009</v>
      </c>
      <c r="F295" s="39">
        <f t="shared" ca="1" si="13"/>
        <v>17</v>
      </c>
      <c r="G295" s="39">
        <f ca="1">VLOOKUP(F295,Koefic!$A$1:$B$40,2,FALSE)</f>
        <v>1</v>
      </c>
      <c r="H295" s="48">
        <f t="shared" ca="1" si="12"/>
        <v>0.83</v>
      </c>
    </row>
    <row r="296" spans="1:8" x14ac:dyDescent="0.25">
      <c r="A296" s="39">
        <v>295</v>
      </c>
      <c r="B296" s="58" t="s">
        <v>330</v>
      </c>
      <c r="C296" s="48" t="s">
        <v>65</v>
      </c>
      <c r="D296" s="48">
        <v>1.65</v>
      </c>
      <c r="E296" s="39">
        <v>2020</v>
      </c>
      <c r="F296" s="39">
        <f t="shared" ca="1" si="13"/>
        <v>6</v>
      </c>
      <c r="G296" s="39">
        <f ca="1">VLOOKUP(F296,Koefic!$A$1:$B$40,2,FALSE)</f>
        <v>2</v>
      </c>
      <c r="H296" s="48">
        <f t="shared" ca="1" si="12"/>
        <v>3.3</v>
      </c>
    </row>
    <row r="297" spans="1:8" x14ac:dyDescent="0.25">
      <c r="A297" s="39">
        <v>296</v>
      </c>
      <c r="B297" s="63" t="s">
        <v>331</v>
      </c>
      <c r="C297" s="48" t="s">
        <v>69</v>
      </c>
      <c r="D297" s="48">
        <v>0.83</v>
      </c>
      <c r="E297" s="39">
        <v>2000</v>
      </c>
      <c r="F297" s="39">
        <f t="shared" ca="1" si="13"/>
        <v>26</v>
      </c>
      <c r="G297" s="39">
        <f ca="1">VLOOKUP(F297,Koefic!$A$1:$B$40,2,FALSE)</f>
        <v>1</v>
      </c>
      <c r="H297" s="48">
        <f t="shared" ca="1" si="12"/>
        <v>0.83</v>
      </c>
    </row>
    <row r="298" spans="1:8" x14ac:dyDescent="0.25">
      <c r="A298" s="39">
        <v>297</v>
      </c>
      <c r="B298" s="62" t="s">
        <v>522</v>
      </c>
      <c r="C298" s="48" t="s">
        <v>65</v>
      </c>
      <c r="D298" s="48">
        <v>1.65</v>
      </c>
      <c r="E298" s="39">
        <v>2000</v>
      </c>
      <c r="F298" s="39">
        <f t="shared" ca="1" si="13"/>
        <v>26</v>
      </c>
      <c r="G298" s="39">
        <f ca="1">VLOOKUP(F298,Koefic!$A$1:$B$40,2,FALSE)</f>
        <v>1</v>
      </c>
      <c r="H298" s="48">
        <f t="shared" ca="1" si="12"/>
        <v>1.65</v>
      </c>
    </row>
    <row r="299" spans="1:8" x14ac:dyDescent="0.25">
      <c r="A299" s="39">
        <v>298</v>
      </c>
      <c r="B299" s="77" t="s">
        <v>61</v>
      </c>
      <c r="C299" s="48" t="s">
        <v>65</v>
      </c>
      <c r="D299" s="48">
        <v>1.65</v>
      </c>
      <c r="E299" s="39">
        <v>2010</v>
      </c>
      <c r="F299" s="39">
        <f t="shared" ca="1" si="13"/>
        <v>16</v>
      </c>
      <c r="G299" s="39">
        <f ca="1">VLOOKUP(F299,Koefic!$A$1:$B$40,2,FALSE)</f>
        <v>1</v>
      </c>
      <c r="H299" s="48">
        <f t="shared" ca="1" si="12"/>
        <v>1.65</v>
      </c>
    </row>
    <row r="300" spans="1:8" x14ac:dyDescent="0.25">
      <c r="A300" s="39">
        <v>299</v>
      </c>
      <c r="B300" s="61" t="s">
        <v>518</v>
      </c>
      <c r="C300" s="48" t="s">
        <v>69</v>
      </c>
      <c r="D300" s="48">
        <v>0.83</v>
      </c>
      <c r="E300" s="59">
        <v>2020</v>
      </c>
      <c r="F300" s="39">
        <f t="shared" ca="1" si="13"/>
        <v>6</v>
      </c>
      <c r="G300" s="39">
        <f ca="1">VLOOKUP(F300,Koefic!$A$1:$B$40,2,FALSE)</f>
        <v>2</v>
      </c>
      <c r="H300" s="48">
        <f t="shared" ca="1" si="12"/>
        <v>1.66</v>
      </c>
    </row>
    <row r="301" spans="1:8" x14ac:dyDescent="0.25">
      <c r="A301" s="39">
        <v>300</v>
      </c>
      <c r="B301" s="61" t="s">
        <v>519</v>
      </c>
      <c r="C301" s="48" t="s">
        <v>65</v>
      </c>
      <c r="D301" s="48">
        <v>1.65</v>
      </c>
      <c r="E301" s="59">
        <v>2020</v>
      </c>
      <c r="F301" s="39">
        <f t="shared" ref="F301" ca="1" si="14">YEAR(TODAY())-E301</f>
        <v>6</v>
      </c>
      <c r="G301" s="39">
        <f ca="1">VLOOKUP(F301,Koefic!$A$1:$B$40,2,FALSE)</f>
        <v>2</v>
      </c>
      <c r="H301" s="48">
        <f t="shared" ref="H301" ca="1" si="15">D301*G301</f>
        <v>3.3</v>
      </c>
    </row>
    <row r="302" spans="1:8" x14ac:dyDescent="0.25">
      <c r="A302" s="39">
        <v>301</v>
      </c>
      <c r="B302" s="58" t="s">
        <v>332</v>
      </c>
      <c r="C302" s="48" t="s">
        <v>69</v>
      </c>
      <c r="D302" s="48">
        <v>0.83</v>
      </c>
      <c r="E302" s="39">
        <v>2000</v>
      </c>
      <c r="F302" s="39">
        <f t="shared" ca="1" si="13"/>
        <v>26</v>
      </c>
      <c r="G302" s="39">
        <f ca="1">VLOOKUP(F302,Koefic!$A$1:$B$40,2,FALSE)</f>
        <v>1</v>
      </c>
      <c r="H302" s="48">
        <f t="shared" ca="1" si="12"/>
        <v>0.83</v>
      </c>
    </row>
    <row r="303" spans="1:8" x14ac:dyDescent="0.25">
      <c r="A303" s="39">
        <v>302</v>
      </c>
      <c r="B303" s="58" t="s">
        <v>568</v>
      </c>
      <c r="C303" s="48" t="s">
        <v>69</v>
      </c>
      <c r="D303" s="48">
        <v>0.83</v>
      </c>
      <c r="E303" s="39">
        <v>2000</v>
      </c>
      <c r="F303" s="39">
        <f t="shared" ca="1" si="13"/>
        <v>26</v>
      </c>
      <c r="G303" s="39">
        <f ca="1">VLOOKUP(F303,Koefic!$A$1:$B$40,2,FALSE)</f>
        <v>1</v>
      </c>
      <c r="H303" s="48">
        <f t="shared" ca="1" si="12"/>
        <v>0.83</v>
      </c>
    </row>
    <row r="304" spans="1:8" x14ac:dyDescent="0.25">
      <c r="A304" s="39">
        <v>303</v>
      </c>
      <c r="B304" s="63" t="s">
        <v>569</v>
      </c>
      <c r="C304" s="48" t="s">
        <v>69</v>
      </c>
      <c r="D304" s="48">
        <v>0.83</v>
      </c>
      <c r="E304" s="39">
        <v>2000</v>
      </c>
      <c r="F304" s="39">
        <f t="shared" ca="1" si="13"/>
        <v>26</v>
      </c>
      <c r="G304" s="39">
        <f ca="1">VLOOKUP(F304,Koefic!$A$1:$B$40,2,FALSE)</f>
        <v>1</v>
      </c>
      <c r="H304" s="48">
        <f t="shared" ca="1" si="12"/>
        <v>0.83</v>
      </c>
    </row>
    <row r="305" spans="1:8" x14ac:dyDescent="0.25">
      <c r="A305" s="39">
        <v>304</v>
      </c>
      <c r="B305" s="58" t="s">
        <v>333</v>
      </c>
      <c r="C305" s="48" t="s">
        <v>69</v>
      </c>
      <c r="D305" s="48">
        <v>0.83</v>
      </c>
      <c r="E305" s="39">
        <v>2000</v>
      </c>
      <c r="F305" s="39">
        <f t="shared" ca="1" si="13"/>
        <v>26</v>
      </c>
      <c r="G305" s="39">
        <f ca="1">VLOOKUP(F305,Koefic!$A$1:$B$40,2,FALSE)</f>
        <v>1</v>
      </c>
      <c r="H305" s="48">
        <f t="shared" ca="1" si="12"/>
        <v>0.83</v>
      </c>
    </row>
    <row r="306" spans="1:8" x14ac:dyDescent="0.25">
      <c r="A306" s="39">
        <v>305</v>
      </c>
      <c r="B306" s="63" t="s">
        <v>334</v>
      </c>
      <c r="C306" s="48" t="s">
        <v>69</v>
      </c>
      <c r="D306" s="48">
        <v>0.83</v>
      </c>
      <c r="E306" s="39">
        <v>2000</v>
      </c>
      <c r="F306" s="39">
        <f t="shared" ca="1" si="13"/>
        <v>26</v>
      </c>
      <c r="G306" s="39">
        <f ca="1">VLOOKUP(F306,Koefic!$A$1:$B$40,2,FALSE)</f>
        <v>1</v>
      </c>
      <c r="H306" s="48">
        <f t="shared" ca="1" si="12"/>
        <v>0.83</v>
      </c>
    </row>
    <row r="307" spans="1:8" x14ac:dyDescent="0.25">
      <c r="A307" s="39">
        <v>306</v>
      </c>
      <c r="B307" s="63" t="s">
        <v>60</v>
      </c>
      <c r="C307" s="48" t="s">
        <v>59</v>
      </c>
      <c r="D307" s="48">
        <v>2.48</v>
      </c>
      <c r="E307" s="39">
        <v>2010</v>
      </c>
      <c r="F307" s="39">
        <f t="shared" ca="1" si="13"/>
        <v>16</v>
      </c>
      <c r="G307" s="39">
        <f ca="1">VLOOKUP(F307,Koefic!$A$1:$B$40,2,FALSE)</f>
        <v>1</v>
      </c>
      <c r="H307" s="48">
        <f t="shared" ca="1" si="12"/>
        <v>2.48</v>
      </c>
    </row>
    <row r="308" spans="1:8" x14ac:dyDescent="0.25">
      <c r="A308" s="39">
        <v>307</v>
      </c>
      <c r="B308" s="58" t="s">
        <v>335</v>
      </c>
      <c r="C308" s="48" t="s">
        <v>69</v>
      </c>
      <c r="D308" s="48">
        <v>0.83</v>
      </c>
      <c r="E308" s="39">
        <v>2000</v>
      </c>
      <c r="F308" s="39">
        <f t="shared" ca="1" si="13"/>
        <v>26</v>
      </c>
      <c r="G308" s="39">
        <f ca="1">VLOOKUP(F308,Koefic!$A$1:$B$40,2,FALSE)</f>
        <v>1</v>
      </c>
      <c r="H308" s="48">
        <f t="shared" ca="1" si="12"/>
        <v>0.83</v>
      </c>
    </row>
    <row r="309" spans="1:8" x14ac:dyDescent="0.25">
      <c r="A309" s="39">
        <v>308</v>
      </c>
      <c r="B309" s="63" t="s">
        <v>336</v>
      </c>
      <c r="C309" s="48" t="s">
        <v>69</v>
      </c>
      <c r="D309" s="48">
        <v>0.83</v>
      </c>
      <c r="E309" s="39">
        <v>2000</v>
      </c>
      <c r="F309" s="39">
        <f t="shared" ca="1" si="13"/>
        <v>26</v>
      </c>
      <c r="G309" s="39">
        <f ca="1">VLOOKUP(F309,Koefic!$A$1:$B$40,2,FALSE)</f>
        <v>1</v>
      </c>
      <c r="H309" s="48">
        <f t="shared" ca="1" si="12"/>
        <v>0.83</v>
      </c>
    </row>
    <row r="310" spans="1:8" x14ac:dyDescent="0.25">
      <c r="A310" s="39">
        <v>309</v>
      </c>
      <c r="B310" s="63" t="s">
        <v>570</v>
      </c>
      <c r="C310" s="48" t="s">
        <v>69</v>
      </c>
      <c r="D310" s="48">
        <v>0.83</v>
      </c>
      <c r="E310" s="39">
        <v>2024</v>
      </c>
      <c r="F310" s="39">
        <f t="shared" ca="1" si="13"/>
        <v>2</v>
      </c>
      <c r="G310" s="39">
        <f ca="1">VLOOKUP(F310,Koefic!$A$1:$B$40,2,FALSE)</f>
        <v>5</v>
      </c>
      <c r="H310" s="48">
        <f t="shared" ca="1" si="12"/>
        <v>4.1499999999999995</v>
      </c>
    </row>
    <row r="311" spans="1:8" x14ac:dyDescent="0.25">
      <c r="A311" s="39">
        <v>310</v>
      </c>
      <c r="B311" s="58" t="s">
        <v>57</v>
      </c>
      <c r="C311" s="48" t="s">
        <v>55</v>
      </c>
      <c r="D311" s="48">
        <v>4.13</v>
      </c>
      <c r="E311" s="39">
        <v>2011</v>
      </c>
      <c r="F311" s="39">
        <f t="shared" ca="1" si="13"/>
        <v>15</v>
      </c>
      <c r="G311" s="39">
        <f ca="1">VLOOKUP(F311,Koefic!$A$1:$B$40,2,FALSE)</f>
        <v>1</v>
      </c>
      <c r="H311" s="48">
        <f t="shared" ca="1" si="12"/>
        <v>4.13</v>
      </c>
    </row>
    <row r="312" spans="1:8" x14ac:dyDescent="0.25">
      <c r="A312" s="39">
        <v>311</v>
      </c>
      <c r="B312" s="63" t="s">
        <v>337</v>
      </c>
      <c r="C312" s="48" t="s">
        <v>69</v>
      </c>
      <c r="D312" s="48">
        <v>0.83</v>
      </c>
      <c r="E312" s="39">
        <v>2000</v>
      </c>
      <c r="F312" s="39">
        <f t="shared" ca="1" si="13"/>
        <v>26</v>
      </c>
      <c r="G312" s="39">
        <f ca="1">VLOOKUP(F312,Koefic!$A$1:$B$40,2,FALSE)</f>
        <v>1</v>
      </c>
      <c r="H312" s="48">
        <f t="shared" ca="1" si="12"/>
        <v>0.83</v>
      </c>
    </row>
    <row r="313" spans="1:8" x14ac:dyDescent="0.25">
      <c r="A313" s="39">
        <v>312</v>
      </c>
      <c r="B313" s="58" t="s">
        <v>338</v>
      </c>
      <c r="C313" s="48" t="s">
        <v>69</v>
      </c>
      <c r="D313" s="48">
        <v>0.83</v>
      </c>
      <c r="E313" s="39">
        <v>2000</v>
      </c>
      <c r="F313" s="39">
        <f t="shared" ca="1" si="13"/>
        <v>26</v>
      </c>
      <c r="G313" s="39">
        <f ca="1">VLOOKUP(F313,Koefic!$A$1:$B$40,2,FALSE)</f>
        <v>1</v>
      </c>
      <c r="H313" s="48">
        <f t="shared" ca="1" si="12"/>
        <v>0.83</v>
      </c>
    </row>
    <row r="314" spans="1:8" x14ac:dyDescent="0.25">
      <c r="A314" s="39">
        <v>313</v>
      </c>
      <c r="B314" s="63" t="s">
        <v>339</v>
      </c>
      <c r="C314" s="48" t="s">
        <v>69</v>
      </c>
      <c r="D314" s="48">
        <v>0.83</v>
      </c>
      <c r="E314" s="39">
        <v>2000</v>
      </c>
      <c r="F314" s="39">
        <f t="shared" ca="1" si="13"/>
        <v>26</v>
      </c>
      <c r="G314" s="39">
        <f ca="1">VLOOKUP(F314,Koefic!$A$1:$B$40,2,FALSE)</f>
        <v>1</v>
      </c>
      <c r="H314" s="48">
        <f t="shared" ca="1" si="12"/>
        <v>0.83</v>
      </c>
    </row>
    <row r="315" spans="1:8" x14ac:dyDescent="0.25">
      <c r="A315" s="39">
        <v>314</v>
      </c>
      <c r="B315" s="58" t="s">
        <v>340</v>
      </c>
      <c r="C315" s="48" t="s">
        <v>69</v>
      </c>
      <c r="D315" s="48">
        <v>0.83</v>
      </c>
      <c r="E315" s="39">
        <v>2000</v>
      </c>
      <c r="F315" s="39">
        <f t="shared" ca="1" si="13"/>
        <v>26</v>
      </c>
      <c r="G315" s="39">
        <f ca="1">VLOOKUP(F315,Koefic!$A$1:$B$40,2,FALSE)</f>
        <v>1</v>
      </c>
      <c r="H315" s="48">
        <f t="shared" ca="1" si="12"/>
        <v>0.83</v>
      </c>
    </row>
    <row r="316" spans="1:8" x14ac:dyDescent="0.25">
      <c r="A316" s="39">
        <v>315</v>
      </c>
      <c r="B316" s="63" t="s">
        <v>341</v>
      </c>
      <c r="C316" s="48" t="s">
        <v>65</v>
      </c>
      <c r="D316" s="48">
        <v>1.65</v>
      </c>
      <c r="E316" s="39">
        <v>2018</v>
      </c>
      <c r="F316" s="39">
        <f t="shared" ca="1" si="13"/>
        <v>8</v>
      </c>
      <c r="G316" s="39">
        <f ca="1">VLOOKUP(F316,Koefic!$A$1:$B$40,2,FALSE)</f>
        <v>2</v>
      </c>
      <c r="H316" s="48">
        <f t="shared" ca="1" si="12"/>
        <v>3.3</v>
      </c>
    </row>
    <row r="317" spans="1:8" x14ac:dyDescent="0.25">
      <c r="A317" s="39">
        <v>316</v>
      </c>
      <c r="B317" s="63" t="s">
        <v>342</v>
      </c>
      <c r="C317" s="48" t="s">
        <v>65</v>
      </c>
      <c r="D317" s="48">
        <v>1.65</v>
      </c>
      <c r="E317" s="39">
        <v>2020</v>
      </c>
      <c r="F317" s="39">
        <f t="shared" ca="1" si="13"/>
        <v>6</v>
      </c>
      <c r="G317" s="39">
        <f ca="1">VLOOKUP(F317,Koefic!$A$1:$B$40,2,FALSE)</f>
        <v>2</v>
      </c>
      <c r="H317" s="48">
        <f t="shared" ca="1" si="12"/>
        <v>3.3</v>
      </c>
    </row>
    <row r="318" spans="1:8" x14ac:dyDescent="0.25">
      <c r="A318" s="39">
        <v>317</v>
      </c>
      <c r="B318" s="58" t="s">
        <v>343</v>
      </c>
      <c r="C318" s="48" t="s">
        <v>69</v>
      </c>
      <c r="D318" s="48">
        <v>0.83</v>
      </c>
      <c r="E318" s="39">
        <v>2000</v>
      </c>
      <c r="F318" s="39">
        <f t="shared" ca="1" si="13"/>
        <v>26</v>
      </c>
      <c r="G318" s="39">
        <f ca="1">VLOOKUP(F318,Koefic!$A$1:$B$40,2,FALSE)</f>
        <v>1</v>
      </c>
      <c r="H318" s="48">
        <f t="shared" ca="1" si="12"/>
        <v>0.83</v>
      </c>
    </row>
    <row r="319" spans="1:8" x14ac:dyDescent="0.25">
      <c r="A319" s="39">
        <v>318</v>
      </c>
      <c r="B319" s="58" t="s">
        <v>344</v>
      </c>
      <c r="C319" s="48" t="s">
        <v>69</v>
      </c>
      <c r="D319" s="48">
        <v>0.83</v>
      </c>
      <c r="E319" s="39">
        <v>2000</v>
      </c>
      <c r="F319" s="39">
        <f t="shared" ca="1" si="13"/>
        <v>26</v>
      </c>
      <c r="G319" s="39">
        <f ca="1">VLOOKUP(F319,Koefic!$A$1:$B$40,2,FALSE)</f>
        <v>1</v>
      </c>
      <c r="H319" s="48">
        <f t="shared" ca="1" si="12"/>
        <v>0.83</v>
      </c>
    </row>
    <row r="320" spans="1:8" x14ac:dyDescent="0.25">
      <c r="A320" s="39">
        <v>319</v>
      </c>
      <c r="B320" s="63" t="s">
        <v>345</v>
      </c>
      <c r="C320" s="48" t="s">
        <v>69</v>
      </c>
      <c r="D320" s="48">
        <v>0.83</v>
      </c>
      <c r="E320" s="39">
        <v>2020</v>
      </c>
      <c r="F320" s="39">
        <f t="shared" ca="1" si="13"/>
        <v>6</v>
      </c>
      <c r="G320" s="39">
        <f ca="1">VLOOKUP(F320,Koefic!$A$1:$B$40,2,FALSE)</f>
        <v>2</v>
      </c>
      <c r="H320" s="48">
        <f t="shared" ca="1" si="12"/>
        <v>1.66</v>
      </c>
    </row>
    <row r="321" spans="1:8" x14ac:dyDescent="0.25">
      <c r="A321" s="39">
        <v>320</v>
      </c>
      <c r="B321" s="63" t="s">
        <v>346</v>
      </c>
      <c r="C321" s="48" t="s">
        <v>65</v>
      </c>
      <c r="D321" s="48">
        <v>1.65</v>
      </c>
      <c r="E321" s="39">
        <v>2021</v>
      </c>
      <c r="F321" s="39">
        <f t="shared" ca="1" si="13"/>
        <v>5</v>
      </c>
      <c r="G321" s="39">
        <f ca="1">VLOOKUP(F321,Koefic!$A$1:$B$40,2,FALSE)</f>
        <v>5</v>
      </c>
      <c r="H321" s="48">
        <f t="shared" ca="1" si="12"/>
        <v>8.25</v>
      </c>
    </row>
    <row r="322" spans="1:8" x14ac:dyDescent="0.25">
      <c r="A322" s="39">
        <v>321</v>
      </c>
      <c r="B322" s="63" t="s">
        <v>520</v>
      </c>
      <c r="C322" s="48" t="s">
        <v>59</v>
      </c>
      <c r="D322" s="48">
        <v>2.48</v>
      </c>
      <c r="E322" s="39">
        <v>2021</v>
      </c>
      <c r="F322" s="39">
        <f t="shared" ref="F322" ca="1" si="16">YEAR(TODAY())-E322</f>
        <v>5</v>
      </c>
      <c r="G322" s="39">
        <f ca="1">VLOOKUP(F322,Koefic!$A$1:$B$40,2,FALSE)</f>
        <v>5</v>
      </c>
      <c r="H322" s="48">
        <f t="shared" ref="H322" ca="1" si="17">D322*G322</f>
        <v>12.4</v>
      </c>
    </row>
    <row r="323" spans="1:8" x14ac:dyDescent="0.25">
      <c r="A323" s="39">
        <v>322</v>
      </c>
      <c r="B323" s="58" t="s">
        <v>347</v>
      </c>
      <c r="C323" s="48" t="s">
        <v>69</v>
      </c>
      <c r="D323" s="48">
        <v>0.83</v>
      </c>
      <c r="E323" s="39">
        <v>2000</v>
      </c>
      <c r="F323" s="39">
        <f t="shared" ca="1" si="13"/>
        <v>26</v>
      </c>
      <c r="G323" s="39">
        <f ca="1">VLOOKUP(F323,Koefic!$A$1:$B$40,2,FALSE)</f>
        <v>1</v>
      </c>
      <c r="H323" s="48">
        <f t="shared" ca="1" si="12"/>
        <v>0.83</v>
      </c>
    </row>
    <row r="324" spans="1:8" x14ac:dyDescent="0.25">
      <c r="A324" s="39">
        <v>323</v>
      </c>
      <c r="B324" s="58" t="s">
        <v>348</v>
      </c>
      <c r="C324" s="48" t="s">
        <v>69</v>
      </c>
      <c r="D324" s="48">
        <v>0.83</v>
      </c>
      <c r="E324" s="39">
        <v>2000</v>
      </c>
      <c r="F324" s="39">
        <f t="shared" ca="1" si="13"/>
        <v>26</v>
      </c>
      <c r="G324" s="39">
        <f ca="1">VLOOKUP(F324,Koefic!$A$1:$B$40,2,FALSE)</f>
        <v>1</v>
      </c>
      <c r="H324" s="48">
        <f t="shared" ca="1" si="12"/>
        <v>0.83</v>
      </c>
    </row>
    <row r="325" spans="1:8" x14ac:dyDescent="0.25">
      <c r="A325" s="39">
        <v>324</v>
      </c>
      <c r="B325" s="63" t="s">
        <v>349</v>
      </c>
      <c r="C325" s="48" t="s">
        <v>65</v>
      </c>
      <c r="D325" s="48">
        <v>1.65</v>
      </c>
      <c r="E325" s="39">
        <v>2020</v>
      </c>
      <c r="F325" s="39">
        <f t="shared" ca="1" si="13"/>
        <v>6</v>
      </c>
      <c r="G325" s="39">
        <f ca="1">VLOOKUP(F325,Koefic!$A$1:$B$40,2,FALSE)</f>
        <v>2</v>
      </c>
      <c r="H325" s="48">
        <f t="shared" ca="1" si="12"/>
        <v>3.3</v>
      </c>
    </row>
    <row r="326" spans="1:8" x14ac:dyDescent="0.25">
      <c r="A326" s="39">
        <v>325</v>
      </c>
      <c r="B326" s="63" t="s">
        <v>350</v>
      </c>
      <c r="C326" s="48" t="s">
        <v>55</v>
      </c>
      <c r="D326" s="48">
        <v>4.13</v>
      </c>
      <c r="E326" s="39">
        <v>2017</v>
      </c>
      <c r="F326" s="39">
        <f t="shared" ca="1" si="13"/>
        <v>9</v>
      </c>
      <c r="G326" s="39">
        <f ca="1">VLOOKUP(F326,Koefic!$A$1:$B$40,2,FALSE)</f>
        <v>2</v>
      </c>
      <c r="H326" s="48">
        <f t="shared" ca="1" si="12"/>
        <v>8.26</v>
      </c>
    </row>
    <row r="327" spans="1:8" x14ac:dyDescent="0.25">
      <c r="A327" s="39">
        <v>326</v>
      </c>
      <c r="B327" s="58" t="s">
        <v>351</v>
      </c>
      <c r="C327" s="48" t="s">
        <v>69</v>
      </c>
      <c r="D327" s="48">
        <v>0.83</v>
      </c>
      <c r="E327" s="39">
        <v>2000</v>
      </c>
      <c r="F327" s="39">
        <f t="shared" ca="1" si="13"/>
        <v>26</v>
      </c>
      <c r="G327" s="39">
        <f ca="1">VLOOKUP(F327,Koefic!$A$1:$B$40,2,FALSE)</f>
        <v>1</v>
      </c>
      <c r="H327" s="48">
        <f t="shared" ca="1" si="12"/>
        <v>0.83</v>
      </c>
    </row>
    <row r="328" spans="1:8" x14ac:dyDescent="0.25">
      <c r="A328" s="39">
        <v>327</v>
      </c>
      <c r="B328" s="58" t="s">
        <v>352</v>
      </c>
      <c r="C328" s="48" t="s">
        <v>69</v>
      </c>
      <c r="D328" s="48">
        <v>0.83</v>
      </c>
      <c r="E328" s="39">
        <v>2000</v>
      </c>
      <c r="F328" s="39">
        <f t="shared" ca="1" si="13"/>
        <v>26</v>
      </c>
      <c r="G328" s="39">
        <f ca="1">VLOOKUP(F328,Koefic!$A$1:$B$40,2,FALSE)</f>
        <v>1</v>
      </c>
      <c r="H328" s="48">
        <f t="shared" ca="1" si="12"/>
        <v>0.83</v>
      </c>
    </row>
    <row r="329" spans="1:8" x14ac:dyDescent="0.25">
      <c r="A329" s="39">
        <v>328</v>
      </c>
      <c r="B329" s="63" t="s">
        <v>353</v>
      </c>
      <c r="C329" s="48" t="s">
        <v>69</v>
      </c>
      <c r="D329" s="48">
        <v>0.83</v>
      </c>
      <c r="E329" s="39">
        <v>2000</v>
      </c>
      <c r="F329" s="39">
        <f t="shared" ca="1" si="13"/>
        <v>26</v>
      </c>
      <c r="G329" s="39">
        <f ca="1">VLOOKUP(F329,Koefic!$A$1:$B$40,2,FALSE)</f>
        <v>1</v>
      </c>
      <c r="H329" s="48">
        <f t="shared" ca="1" si="12"/>
        <v>0.83</v>
      </c>
    </row>
    <row r="330" spans="1:8" x14ac:dyDescent="0.25">
      <c r="A330" s="39">
        <v>329</v>
      </c>
      <c r="B330" s="63" t="s">
        <v>354</v>
      </c>
      <c r="C330" s="48" t="s">
        <v>65</v>
      </c>
      <c r="D330" s="48">
        <v>1.65</v>
      </c>
      <c r="E330" s="59">
        <v>2000</v>
      </c>
      <c r="F330" s="39">
        <f t="shared" ca="1" si="13"/>
        <v>26</v>
      </c>
      <c r="G330" s="39">
        <f ca="1">VLOOKUP(F330,Koefic!$A$1:$B$40,2,FALSE)</f>
        <v>1</v>
      </c>
      <c r="H330" s="48">
        <f t="shared" ca="1" si="12"/>
        <v>1.65</v>
      </c>
    </row>
    <row r="331" spans="1:8" x14ac:dyDescent="0.25">
      <c r="A331" s="39">
        <v>330</v>
      </c>
      <c r="B331" s="63" t="s">
        <v>355</v>
      </c>
      <c r="C331" s="48" t="s">
        <v>69</v>
      </c>
      <c r="D331" s="48">
        <v>0.83</v>
      </c>
      <c r="E331" s="59">
        <v>2000</v>
      </c>
      <c r="F331" s="39">
        <f t="shared" ca="1" si="13"/>
        <v>26</v>
      </c>
      <c r="G331" s="39">
        <f ca="1">VLOOKUP(F331,Koefic!$A$1:$B$40,2,FALSE)</f>
        <v>1</v>
      </c>
      <c r="H331" s="48">
        <f t="shared" ref="H331:H396" ca="1" si="18">D331*G331</f>
        <v>0.83</v>
      </c>
    </row>
    <row r="332" spans="1:8" x14ac:dyDescent="0.25">
      <c r="A332" s="39">
        <v>331</v>
      </c>
      <c r="B332" s="63" t="s">
        <v>356</v>
      </c>
      <c r="C332" s="48" t="s">
        <v>69</v>
      </c>
      <c r="D332" s="48">
        <v>0.83</v>
      </c>
      <c r="E332" s="59">
        <v>2000</v>
      </c>
      <c r="F332" s="39">
        <f t="shared" ca="1" si="13"/>
        <v>26</v>
      </c>
      <c r="G332" s="39">
        <f ca="1">VLOOKUP(F332,Koefic!$A$1:$B$40,2,FALSE)</f>
        <v>1</v>
      </c>
      <c r="H332" s="48">
        <f t="shared" ca="1" si="18"/>
        <v>0.83</v>
      </c>
    </row>
    <row r="333" spans="1:8" x14ac:dyDescent="0.25">
      <c r="A333" s="39">
        <v>332</v>
      </c>
      <c r="B333" s="63" t="s">
        <v>357</v>
      </c>
      <c r="C333" s="48" t="s">
        <v>69</v>
      </c>
      <c r="D333" s="48">
        <v>0.83</v>
      </c>
      <c r="E333" s="39">
        <v>2000</v>
      </c>
      <c r="F333" s="39">
        <f t="shared" ca="1" si="13"/>
        <v>26</v>
      </c>
      <c r="G333" s="39">
        <f ca="1">VLOOKUP(F333,Koefic!$A$1:$B$40,2,FALSE)</f>
        <v>1</v>
      </c>
      <c r="H333" s="48">
        <f t="shared" ca="1" si="18"/>
        <v>0.83</v>
      </c>
    </row>
    <row r="334" spans="1:8" x14ac:dyDescent="0.25">
      <c r="A334" s="39">
        <v>333</v>
      </c>
      <c r="B334" s="63" t="s">
        <v>66</v>
      </c>
      <c r="C334" s="48" t="s">
        <v>65</v>
      </c>
      <c r="D334" s="48">
        <v>1.65</v>
      </c>
      <c r="E334" s="59">
        <v>2010</v>
      </c>
      <c r="F334" s="39">
        <f t="shared" ca="1" si="13"/>
        <v>16</v>
      </c>
      <c r="G334" s="39">
        <f ca="1">VLOOKUP(F334,Koefic!$A$1:$B$40,2,FALSE)</f>
        <v>1</v>
      </c>
      <c r="H334" s="48">
        <f t="shared" ca="1" si="18"/>
        <v>1.65</v>
      </c>
    </row>
    <row r="335" spans="1:8" x14ac:dyDescent="0.25">
      <c r="A335" s="39">
        <v>334</v>
      </c>
      <c r="B335" s="63" t="s">
        <v>358</v>
      </c>
      <c r="C335" s="48" t="s">
        <v>59</v>
      </c>
      <c r="D335" s="48">
        <v>2.48</v>
      </c>
      <c r="E335" s="39">
        <v>2000</v>
      </c>
      <c r="F335" s="39">
        <f t="shared" ca="1" si="13"/>
        <v>26</v>
      </c>
      <c r="G335" s="39">
        <f ca="1">VLOOKUP(F335,Koefic!$A$1:$B$40,2,FALSE)</f>
        <v>1</v>
      </c>
      <c r="H335" s="48">
        <f t="shared" ca="1" si="18"/>
        <v>2.48</v>
      </c>
    </row>
    <row r="336" spans="1:8" x14ac:dyDescent="0.25">
      <c r="A336" s="39">
        <v>335</v>
      </c>
      <c r="B336" s="58" t="s">
        <v>359</v>
      </c>
      <c r="C336" s="48" t="s">
        <v>59</v>
      </c>
      <c r="D336" s="48">
        <v>2.48</v>
      </c>
      <c r="E336" s="39">
        <v>2020</v>
      </c>
      <c r="F336" s="39">
        <f t="shared" ca="1" si="13"/>
        <v>6</v>
      </c>
      <c r="G336" s="39">
        <f ca="1">VLOOKUP(F336,Koefic!$A$1:$B$40,2,FALSE)</f>
        <v>2</v>
      </c>
      <c r="H336" s="48">
        <f t="shared" ca="1" si="18"/>
        <v>4.96</v>
      </c>
    </row>
    <row r="337" spans="1:8" x14ac:dyDescent="0.25">
      <c r="A337" s="39">
        <v>336</v>
      </c>
      <c r="B337" s="58" t="s">
        <v>360</v>
      </c>
      <c r="C337" s="48" t="s">
        <v>69</v>
      </c>
      <c r="D337" s="48">
        <v>0.83</v>
      </c>
      <c r="E337" s="39">
        <v>2000</v>
      </c>
      <c r="F337" s="39">
        <f t="shared" ca="1" si="13"/>
        <v>26</v>
      </c>
      <c r="G337" s="39">
        <f ca="1">VLOOKUP(F337,Koefic!$A$1:$B$40,2,FALSE)</f>
        <v>1</v>
      </c>
      <c r="H337" s="48">
        <f t="shared" ca="1" si="18"/>
        <v>0.83</v>
      </c>
    </row>
    <row r="338" spans="1:8" x14ac:dyDescent="0.25">
      <c r="A338" s="39">
        <v>337</v>
      </c>
      <c r="B338" s="58" t="s">
        <v>361</v>
      </c>
      <c r="C338" s="48" t="s">
        <v>69</v>
      </c>
      <c r="D338" s="48">
        <v>0.83</v>
      </c>
      <c r="E338" s="39">
        <v>2000</v>
      </c>
      <c r="F338" s="39">
        <f t="shared" ca="1" si="13"/>
        <v>26</v>
      </c>
      <c r="G338" s="39">
        <f ca="1">VLOOKUP(F338,Koefic!$A$1:$B$40,2,FALSE)</f>
        <v>1</v>
      </c>
      <c r="H338" s="48">
        <f t="shared" ca="1" si="18"/>
        <v>0.83</v>
      </c>
    </row>
    <row r="339" spans="1:8" x14ac:dyDescent="0.25">
      <c r="A339" s="39">
        <v>338</v>
      </c>
      <c r="B339" s="58" t="s">
        <v>362</v>
      </c>
      <c r="C339" s="48" t="s">
        <v>69</v>
      </c>
      <c r="D339" s="48">
        <v>0.83</v>
      </c>
      <c r="E339" s="39">
        <v>2000</v>
      </c>
      <c r="F339" s="39">
        <f t="shared" ca="1" si="13"/>
        <v>26</v>
      </c>
      <c r="G339" s="39">
        <f ca="1">VLOOKUP(F339,Koefic!$A$1:$B$40,2,FALSE)</f>
        <v>1</v>
      </c>
      <c r="H339" s="48">
        <f t="shared" ca="1" si="18"/>
        <v>0.83</v>
      </c>
    </row>
    <row r="340" spans="1:8" x14ac:dyDescent="0.25">
      <c r="A340" s="39">
        <v>339</v>
      </c>
      <c r="B340" s="58" t="s">
        <v>363</v>
      </c>
      <c r="C340" s="48" t="s">
        <v>69</v>
      </c>
      <c r="D340" s="48">
        <v>0.83</v>
      </c>
      <c r="E340" s="39">
        <v>2000</v>
      </c>
      <c r="F340" s="39">
        <f t="shared" ca="1" si="13"/>
        <v>26</v>
      </c>
      <c r="G340" s="39">
        <f ca="1">VLOOKUP(F340,Koefic!$A$1:$B$40,2,FALSE)</f>
        <v>1</v>
      </c>
      <c r="H340" s="48">
        <f t="shared" ca="1" si="18"/>
        <v>0.83</v>
      </c>
    </row>
    <row r="341" spans="1:8" x14ac:dyDescent="0.25">
      <c r="A341" s="39">
        <v>340</v>
      </c>
      <c r="B341" s="58" t="s">
        <v>364</v>
      </c>
      <c r="C341" s="48" t="s">
        <v>65</v>
      </c>
      <c r="D341" s="48">
        <v>1.65</v>
      </c>
      <c r="E341" s="39">
        <v>2000</v>
      </c>
      <c r="F341" s="39">
        <f t="shared" ca="1" si="13"/>
        <v>26</v>
      </c>
      <c r="G341" s="39">
        <f ca="1">VLOOKUP(F341,Koefic!$A$1:$B$40,2,FALSE)</f>
        <v>1</v>
      </c>
      <c r="H341" s="48">
        <f t="shared" ca="1" si="18"/>
        <v>1.65</v>
      </c>
    </row>
    <row r="342" spans="1:8" x14ac:dyDescent="0.25">
      <c r="A342" s="39">
        <v>341</v>
      </c>
      <c r="B342" s="58" t="s">
        <v>365</v>
      </c>
      <c r="C342" s="48" t="s">
        <v>69</v>
      </c>
      <c r="D342" s="48">
        <v>0.83</v>
      </c>
      <c r="E342" s="39">
        <v>2000</v>
      </c>
      <c r="F342" s="39">
        <f t="shared" ca="1" si="13"/>
        <v>26</v>
      </c>
      <c r="G342" s="39">
        <f ca="1">VLOOKUP(F342,Koefic!$A$1:$B$40,2,FALSE)</f>
        <v>1</v>
      </c>
      <c r="H342" s="48">
        <f t="shared" ca="1" si="18"/>
        <v>0.83</v>
      </c>
    </row>
    <row r="343" spans="1:8" x14ac:dyDescent="0.25">
      <c r="A343" s="39">
        <v>342</v>
      </c>
      <c r="B343" s="58" t="s">
        <v>366</v>
      </c>
      <c r="C343" s="48" t="s">
        <v>69</v>
      </c>
      <c r="D343" s="48">
        <v>0.83</v>
      </c>
      <c r="E343" s="39">
        <v>2000</v>
      </c>
      <c r="F343" s="39">
        <f t="shared" ca="1" si="13"/>
        <v>26</v>
      </c>
      <c r="G343" s="39">
        <f ca="1">VLOOKUP(F343,Koefic!$A$1:$B$40,2,FALSE)</f>
        <v>1</v>
      </c>
      <c r="H343" s="48">
        <f t="shared" ca="1" si="18"/>
        <v>0.83</v>
      </c>
    </row>
    <row r="344" spans="1:8" x14ac:dyDescent="0.25">
      <c r="A344" s="39">
        <v>343</v>
      </c>
      <c r="B344" s="63" t="s">
        <v>367</v>
      </c>
      <c r="C344" s="48" t="s">
        <v>69</v>
      </c>
      <c r="D344" s="48">
        <v>0.83</v>
      </c>
      <c r="E344" s="39">
        <v>2000</v>
      </c>
      <c r="F344" s="39">
        <f t="shared" ca="1" si="13"/>
        <v>26</v>
      </c>
      <c r="G344" s="39">
        <f ca="1">VLOOKUP(F344,Koefic!$A$1:$B$40,2,FALSE)</f>
        <v>1</v>
      </c>
      <c r="H344" s="48">
        <f t="shared" ca="1" si="18"/>
        <v>0.83</v>
      </c>
    </row>
    <row r="345" spans="1:8" x14ac:dyDescent="0.25">
      <c r="A345" s="39">
        <v>344</v>
      </c>
      <c r="B345" s="63" t="s">
        <v>368</v>
      </c>
      <c r="C345" s="48" t="s">
        <v>69</v>
      </c>
      <c r="D345" s="48">
        <v>0.83</v>
      </c>
      <c r="E345" s="39">
        <v>2000</v>
      </c>
      <c r="F345" s="39">
        <f t="shared" ca="1" si="13"/>
        <v>26</v>
      </c>
      <c r="G345" s="39">
        <f ca="1">VLOOKUP(F345,Koefic!$A$1:$B$40,2,FALSE)</f>
        <v>1</v>
      </c>
      <c r="H345" s="48">
        <f t="shared" ca="1" si="18"/>
        <v>0.83</v>
      </c>
    </row>
    <row r="346" spans="1:8" x14ac:dyDescent="0.25">
      <c r="A346" s="39">
        <v>345</v>
      </c>
      <c r="B346" s="58" t="s">
        <v>369</v>
      </c>
      <c r="C346" s="48" t="s">
        <v>69</v>
      </c>
      <c r="D346" s="48">
        <v>0.83</v>
      </c>
      <c r="E346" s="39">
        <v>2000</v>
      </c>
      <c r="F346" s="39">
        <f t="shared" ca="1" si="13"/>
        <v>26</v>
      </c>
      <c r="G346" s="39">
        <f ca="1">VLOOKUP(F346,Koefic!$A$1:$B$40,2,FALSE)</f>
        <v>1</v>
      </c>
      <c r="H346" s="48">
        <f t="shared" ca="1" si="18"/>
        <v>0.83</v>
      </c>
    </row>
    <row r="347" spans="1:8" x14ac:dyDescent="0.25">
      <c r="A347" s="39">
        <v>346</v>
      </c>
      <c r="B347" s="63" t="s">
        <v>571</v>
      </c>
      <c r="C347" s="48" t="s">
        <v>69</v>
      </c>
      <c r="D347" s="48">
        <v>0.83</v>
      </c>
      <c r="E347" s="39">
        <v>2000</v>
      </c>
      <c r="F347" s="39">
        <f t="shared" ca="1" si="13"/>
        <v>26</v>
      </c>
      <c r="G347" s="39">
        <f ca="1">VLOOKUP(F347,Koefic!$A$1:$B$40,2,FALSE)</f>
        <v>1</v>
      </c>
      <c r="H347" s="48">
        <f t="shared" ca="1" si="18"/>
        <v>0.83</v>
      </c>
    </row>
    <row r="348" spans="1:8" x14ac:dyDescent="0.25">
      <c r="A348" s="39">
        <v>347</v>
      </c>
      <c r="B348" s="63" t="s">
        <v>572</v>
      </c>
      <c r="C348" s="48" t="s">
        <v>69</v>
      </c>
      <c r="D348" s="48">
        <v>0.83</v>
      </c>
      <c r="E348" s="39">
        <v>2000</v>
      </c>
      <c r="F348" s="39">
        <f t="shared" ca="1" si="13"/>
        <v>26</v>
      </c>
      <c r="G348" s="39">
        <f ca="1">VLOOKUP(F348,Koefic!$A$1:$B$40,2,FALSE)</f>
        <v>1</v>
      </c>
      <c r="H348" s="48">
        <f t="shared" ca="1" si="18"/>
        <v>0.83</v>
      </c>
    </row>
    <row r="349" spans="1:8" x14ac:dyDescent="0.25">
      <c r="A349" s="39">
        <v>348</v>
      </c>
      <c r="B349" s="63" t="s">
        <v>370</v>
      </c>
      <c r="C349" s="48" t="s">
        <v>69</v>
      </c>
      <c r="D349" s="48">
        <v>0.83</v>
      </c>
      <c r="E349" s="39">
        <v>2000</v>
      </c>
      <c r="F349" s="39">
        <f t="shared" ca="1" si="13"/>
        <v>26</v>
      </c>
      <c r="G349" s="39">
        <f ca="1">VLOOKUP(F349,Koefic!$A$1:$B$40,2,FALSE)</f>
        <v>1</v>
      </c>
      <c r="H349" s="48">
        <f t="shared" ca="1" si="18"/>
        <v>0.83</v>
      </c>
    </row>
    <row r="350" spans="1:8" x14ac:dyDescent="0.25">
      <c r="A350" s="39">
        <v>349</v>
      </c>
      <c r="B350" s="63" t="s">
        <v>371</v>
      </c>
      <c r="C350" s="48" t="s">
        <v>69</v>
      </c>
      <c r="D350" s="48">
        <v>0.83</v>
      </c>
      <c r="E350" s="39">
        <v>2000</v>
      </c>
      <c r="F350" s="39">
        <f t="shared" ca="1" si="13"/>
        <v>26</v>
      </c>
      <c r="G350" s="39">
        <f ca="1">VLOOKUP(F350,Koefic!$A$1:$B$40,2,FALSE)</f>
        <v>1</v>
      </c>
      <c r="H350" s="48">
        <f t="shared" ca="1" si="18"/>
        <v>0.83</v>
      </c>
    </row>
    <row r="351" spans="1:8" x14ac:dyDescent="0.25">
      <c r="A351" s="39">
        <v>350</v>
      </c>
      <c r="B351" s="58" t="s">
        <v>372</v>
      </c>
      <c r="C351" s="48" t="s">
        <v>69</v>
      </c>
      <c r="D351" s="48">
        <v>0.83</v>
      </c>
      <c r="E351" s="39">
        <v>2000</v>
      </c>
      <c r="F351" s="39">
        <f t="shared" ca="1" si="13"/>
        <v>26</v>
      </c>
      <c r="G351" s="39">
        <f ca="1">VLOOKUP(F351,Koefic!$A$1:$B$40,2,FALSE)</f>
        <v>1</v>
      </c>
      <c r="H351" s="48">
        <f t="shared" ca="1" si="18"/>
        <v>0.83</v>
      </c>
    </row>
    <row r="352" spans="1:8" x14ac:dyDescent="0.25">
      <c r="A352" s="39">
        <v>351</v>
      </c>
      <c r="B352" s="58" t="s">
        <v>373</v>
      </c>
      <c r="C352" s="48" t="s">
        <v>69</v>
      </c>
      <c r="D352" s="48">
        <v>0.83</v>
      </c>
      <c r="E352" s="39">
        <v>2000</v>
      </c>
      <c r="F352" s="39">
        <f t="shared" ca="1" si="13"/>
        <v>26</v>
      </c>
      <c r="G352" s="39">
        <f ca="1">VLOOKUP(F352,Koefic!$A$1:$B$40,2,FALSE)</f>
        <v>1</v>
      </c>
      <c r="H352" s="48">
        <f t="shared" ca="1" si="18"/>
        <v>0.83</v>
      </c>
    </row>
    <row r="353" spans="1:8" x14ac:dyDescent="0.25">
      <c r="A353" s="39">
        <v>352</v>
      </c>
      <c r="B353" s="58" t="s">
        <v>374</v>
      </c>
      <c r="C353" s="48" t="s">
        <v>69</v>
      </c>
      <c r="D353" s="48">
        <v>0.83</v>
      </c>
      <c r="E353" s="39">
        <v>2000</v>
      </c>
      <c r="F353" s="39">
        <f t="shared" ref="F353:F425" ca="1" si="19">YEAR(TODAY())-E353</f>
        <v>26</v>
      </c>
      <c r="G353" s="39">
        <f ca="1">VLOOKUP(F353,Koefic!$A$1:$B$40,2,FALSE)</f>
        <v>1</v>
      </c>
      <c r="H353" s="48">
        <f t="shared" ca="1" si="18"/>
        <v>0.83</v>
      </c>
    </row>
    <row r="354" spans="1:8" x14ac:dyDescent="0.25">
      <c r="A354" s="39">
        <v>353</v>
      </c>
      <c r="B354" s="58" t="s">
        <v>375</v>
      </c>
      <c r="C354" s="48" t="s">
        <v>69</v>
      </c>
      <c r="D354" s="48">
        <v>0.83</v>
      </c>
      <c r="E354" s="39">
        <v>2000</v>
      </c>
      <c r="F354" s="39">
        <f t="shared" ca="1" si="19"/>
        <v>26</v>
      </c>
      <c r="G354" s="39">
        <f ca="1">VLOOKUP(F354,Koefic!$A$1:$B$40,2,FALSE)</f>
        <v>1</v>
      </c>
      <c r="H354" s="48">
        <f t="shared" ca="1" si="18"/>
        <v>0.83</v>
      </c>
    </row>
    <row r="355" spans="1:8" x14ac:dyDescent="0.25">
      <c r="A355" s="39">
        <v>354</v>
      </c>
      <c r="B355" s="63" t="s">
        <v>376</v>
      </c>
      <c r="C355" s="48" t="s">
        <v>69</v>
      </c>
      <c r="D355" s="48">
        <v>0.83</v>
      </c>
      <c r="E355" s="39">
        <v>2020</v>
      </c>
      <c r="F355" s="39">
        <f t="shared" ca="1" si="19"/>
        <v>6</v>
      </c>
      <c r="G355" s="39">
        <f ca="1">VLOOKUP(F355,Koefic!$A$1:$B$40,2,FALSE)</f>
        <v>2</v>
      </c>
      <c r="H355" s="48">
        <f t="shared" ca="1" si="18"/>
        <v>1.66</v>
      </c>
    </row>
    <row r="356" spans="1:8" x14ac:dyDescent="0.25">
      <c r="A356" s="39">
        <v>355</v>
      </c>
      <c r="B356" s="60" t="s">
        <v>377</v>
      </c>
      <c r="C356" s="48" t="s">
        <v>69</v>
      </c>
      <c r="D356" s="48">
        <v>0.83</v>
      </c>
      <c r="E356" s="39">
        <v>2000</v>
      </c>
      <c r="F356" s="39">
        <f t="shared" ca="1" si="19"/>
        <v>26</v>
      </c>
      <c r="G356" s="39">
        <f ca="1">VLOOKUP(F356,Koefic!$A$1:$B$40,2,FALSE)</f>
        <v>1</v>
      </c>
      <c r="H356" s="48">
        <f t="shared" ca="1" si="18"/>
        <v>0.83</v>
      </c>
    </row>
    <row r="357" spans="1:8" x14ac:dyDescent="0.25">
      <c r="A357" s="39">
        <v>356</v>
      </c>
      <c r="B357" s="63" t="s">
        <v>378</v>
      </c>
      <c r="C357" s="48" t="s">
        <v>69</v>
      </c>
      <c r="D357" s="48">
        <v>0.83</v>
      </c>
      <c r="E357" s="59">
        <v>2000</v>
      </c>
      <c r="F357" s="39">
        <f t="shared" ca="1" si="19"/>
        <v>26</v>
      </c>
      <c r="G357" s="39">
        <f ca="1">VLOOKUP(F357,Koefic!$A$1:$B$40,2,FALSE)</f>
        <v>1</v>
      </c>
      <c r="H357" s="48">
        <f t="shared" ca="1" si="18"/>
        <v>0.83</v>
      </c>
    </row>
    <row r="358" spans="1:8" x14ac:dyDescent="0.25">
      <c r="A358" s="39">
        <v>357</v>
      </c>
      <c r="B358" s="72" t="s">
        <v>379</v>
      </c>
      <c r="C358" s="48" t="s">
        <v>69</v>
      </c>
      <c r="D358" s="48">
        <v>0.83</v>
      </c>
      <c r="E358" s="39">
        <v>2000</v>
      </c>
      <c r="F358" s="39">
        <f t="shared" ca="1" si="19"/>
        <v>26</v>
      </c>
      <c r="G358" s="39">
        <f ca="1">VLOOKUP(F358,Koefic!$A$1:$B$40,2,FALSE)</f>
        <v>1</v>
      </c>
      <c r="H358" s="48">
        <f t="shared" ca="1" si="18"/>
        <v>0.83</v>
      </c>
    </row>
    <row r="359" spans="1:8" x14ac:dyDescent="0.25">
      <c r="A359" s="39">
        <v>358</v>
      </c>
      <c r="B359" s="72" t="s">
        <v>380</v>
      </c>
      <c r="C359" s="48" t="s">
        <v>69</v>
      </c>
      <c r="D359" s="48">
        <v>0.83</v>
      </c>
      <c r="E359" s="39">
        <v>2019</v>
      </c>
      <c r="F359" s="39">
        <f t="shared" ca="1" si="19"/>
        <v>7</v>
      </c>
      <c r="G359" s="39">
        <f ca="1">VLOOKUP(F359,Koefic!$A$1:$B$40,2,FALSE)</f>
        <v>2</v>
      </c>
      <c r="H359" s="48">
        <f t="shared" ca="1" si="18"/>
        <v>1.66</v>
      </c>
    </row>
    <row r="360" spans="1:8" x14ac:dyDescent="0.25">
      <c r="A360" s="39">
        <v>359</v>
      </c>
      <c r="B360" s="72" t="s">
        <v>381</v>
      </c>
      <c r="C360" s="48" t="s">
        <v>69</v>
      </c>
      <c r="D360" s="48">
        <v>0.83</v>
      </c>
      <c r="E360" s="39">
        <v>2000</v>
      </c>
      <c r="F360" s="39">
        <f t="shared" ca="1" si="19"/>
        <v>26</v>
      </c>
      <c r="G360" s="39">
        <f ca="1">VLOOKUP(F360,Koefic!$A$1:$B$40,2,FALSE)</f>
        <v>1</v>
      </c>
      <c r="H360" s="48">
        <f t="shared" ca="1" si="18"/>
        <v>0.83</v>
      </c>
    </row>
    <row r="361" spans="1:8" x14ac:dyDescent="0.25">
      <c r="A361" s="39">
        <v>360</v>
      </c>
      <c r="B361" s="63" t="s">
        <v>382</v>
      </c>
      <c r="C361" s="48" t="s">
        <v>65</v>
      </c>
      <c r="D361" s="48">
        <v>1.65</v>
      </c>
      <c r="E361" s="59">
        <v>2015</v>
      </c>
      <c r="F361" s="39">
        <f t="shared" ca="1" si="19"/>
        <v>11</v>
      </c>
      <c r="G361" s="39">
        <f ca="1">VLOOKUP(F361,Koefic!$A$1:$B$40,2,FALSE)</f>
        <v>1</v>
      </c>
      <c r="H361" s="48">
        <f t="shared" ca="1" si="18"/>
        <v>1.65</v>
      </c>
    </row>
    <row r="362" spans="1:8" x14ac:dyDescent="0.25">
      <c r="A362" s="39">
        <v>361</v>
      </c>
      <c r="B362" s="58" t="s">
        <v>383</v>
      </c>
      <c r="C362" s="48" t="s">
        <v>69</v>
      </c>
      <c r="D362" s="48">
        <v>0.83</v>
      </c>
      <c r="E362" s="39">
        <v>2000</v>
      </c>
      <c r="F362" s="39">
        <f t="shared" ca="1" si="19"/>
        <v>26</v>
      </c>
      <c r="G362" s="39">
        <f ca="1">VLOOKUP(F362,Koefic!$A$1:$B$40,2,FALSE)</f>
        <v>1</v>
      </c>
      <c r="H362" s="48">
        <f t="shared" ca="1" si="18"/>
        <v>0.83</v>
      </c>
    </row>
    <row r="363" spans="1:8" x14ac:dyDescent="0.25">
      <c r="A363" s="39">
        <v>362</v>
      </c>
      <c r="B363" s="63" t="s">
        <v>384</v>
      </c>
      <c r="C363" s="48" t="s">
        <v>69</v>
      </c>
      <c r="D363" s="48">
        <v>0.83</v>
      </c>
      <c r="E363" s="39">
        <v>2000</v>
      </c>
      <c r="F363" s="39">
        <f t="shared" ca="1" si="19"/>
        <v>26</v>
      </c>
      <c r="G363" s="39">
        <f ca="1">VLOOKUP(F363,Koefic!$A$1:$B$40,2,FALSE)</f>
        <v>1</v>
      </c>
      <c r="H363" s="48">
        <f t="shared" ca="1" si="18"/>
        <v>0.83</v>
      </c>
    </row>
    <row r="364" spans="1:8" x14ac:dyDescent="0.25">
      <c r="A364" s="39">
        <v>363</v>
      </c>
      <c r="B364" s="63" t="s">
        <v>385</v>
      </c>
      <c r="C364" s="48" t="s">
        <v>69</v>
      </c>
      <c r="D364" s="48">
        <v>0.83</v>
      </c>
      <c r="E364" s="39">
        <v>2015</v>
      </c>
      <c r="F364" s="39">
        <f t="shared" ca="1" si="19"/>
        <v>11</v>
      </c>
      <c r="G364" s="39">
        <f ca="1">VLOOKUP(F364,Koefic!$A$1:$B$40,2,FALSE)</f>
        <v>1</v>
      </c>
      <c r="H364" s="48">
        <f t="shared" ca="1" si="18"/>
        <v>0.83</v>
      </c>
    </row>
    <row r="365" spans="1:8" x14ac:dyDescent="0.25">
      <c r="A365" s="39">
        <v>364</v>
      </c>
      <c r="B365" s="63" t="s">
        <v>386</v>
      </c>
      <c r="C365" s="48" t="s">
        <v>59</v>
      </c>
      <c r="D365" s="48">
        <v>2.48</v>
      </c>
      <c r="E365" s="59">
        <v>2015</v>
      </c>
      <c r="F365" s="39">
        <f t="shared" ca="1" si="19"/>
        <v>11</v>
      </c>
      <c r="G365" s="39">
        <f ca="1">VLOOKUP(F365,Koefic!$A$1:$B$40,2,FALSE)</f>
        <v>1</v>
      </c>
      <c r="H365" s="48">
        <f t="shared" ca="1" si="18"/>
        <v>2.48</v>
      </c>
    </row>
    <row r="366" spans="1:8" x14ac:dyDescent="0.25">
      <c r="A366" s="39">
        <v>365</v>
      </c>
      <c r="B366" s="58" t="s">
        <v>387</v>
      </c>
      <c r="C366" s="48" t="s">
        <v>69</v>
      </c>
      <c r="D366" s="48">
        <v>0.83</v>
      </c>
      <c r="E366" s="39">
        <v>2024</v>
      </c>
      <c r="F366" s="39">
        <f t="shared" ca="1" si="19"/>
        <v>2</v>
      </c>
      <c r="G366" s="39">
        <f ca="1">VLOOKUP(F366,Koefic!$A$1:$B$40,2,FALSE)</f>
        <v>5</v>
      </c>
      <c r="H366" s="48">
        <f t="shared" ca="1" si="18"/>
        <v>4.1499999999999995</v>
      </c>
    </row>
    <row r="367" spans="1:8" x14ac:dyDescent="0.25">
      <c r="A367" s="39">
        <v>366</v>
      </c>
      <c r="B367" s="58" t="s">
        <v>388</v>
      </c>
      <c r="C367" s="48" t="s">
        <v>69</v>
      </c>
      <c r="D367" s="48">
        <v>0.83</v>
      </c>
      <c r="E367" s="39">
        <v>2024</v>
      </c>
      <c r="F367" s="39">
        <f t="shared" ca="1" si="19"/>
        <v>2</v>
      </c>
      <c r="G367" s="39">
        <f ca="1">VLOOKUP(F367,Koefic!$A$1:$B$40,2,FALSE)</f>
        <v>5</v>
      </c>
      <c r="H367" s="48">
        <f t="shared" ca="1" si="18"/>
        <v>4.1499999999999995</v>
      </c>
    </row>
    <row r="368" spans="1:8" x14ac:dyDescent="0.25">
      <c r="A368" s="39">
        <v>367</v>
      </c>
      <c r="B368" s="63" t="s">
        <v>389</v>
      </c>
      <c r="C368" s="48" t="s">
        <v>65</v>
      </c>
      <c r="D368" s="48">
        <v>1.65</v>
      </c>
      <c r="E368" s="59">
        <v>2021</v>
      </c>
      <c r="F368" s="39">
        <f t="shared" ca="1" si="19"/>
        <v>5</v>
      </c>
      <c r="G368" s="39">
        <f ca="1">VLOOKUP(F368,Koefic!$A$1:$B$40,2,FALSE)</f>
        <v>5</v>
      </c>
      <c r="H368" s="48">
        <f t="shared" ca="1" si="18"/>
        <v>8.25</v>
      </c>
    </row>
    <row r="369" spans="1:8" x14ac:dyDescent="0.25">
      <c r="A369" s="39">
        <v>368</v>
      </c>
      <c r="B369" s="63" t="s">
        <v>390</v>
      </c>
      <c r="C369" s="48" t="s">
        <v>65</v>
      </c>
      <c r="D369" s="48">
        <v>1.65</v>
      </c>
      <c r="E369" s="59">
        <v>2022</v>
      </c>
      <c r="F369" s="39">
        <f t="shared" ca="1" si="19"/>
        <v>4</v>
      </c>
      <c r="G369" s="39">
        <f ca="1">VLOOKUP(F369,Koefic!$A$1:$B$40,2,FALSE)</f>
        <v>5</v>
      </c>
      <c r="H369" s="48">
        <f t="shared" ca="1" si="18"/>
        <v>8.25</v>
      </c>
    </row>
    <row r="370" spans="1:8" x14ac:dyDescent="0.25">
      <c r="A370" s="39">
        <v>369</v>
      </c>
      <c r="B370" s="63" t="s">
        <v>391</v>
      </c>
      <c r="C370" s="48" t="s">
        <v>69</v>
      </c>
      <c r="D370" s="48">
        <v>0.83</v>
      </c>
      <c r="E370" s="59">
        <v>2000</v>
      </c>
      <c r="F370" s="39">
        <f t="shared" ca="1" si="19"/>
        <v>26</v>
      </c>
      <c r="G370" s="39">
        <f ca="1">VLOOKUP(F370,Koefic!$A$1:$B$40,2,FALSE)</f>
        <v>1</v>
      </c>
      <c r="H370" s="48">
        <f t="shared" ca="1" si="18"/>
        <v>0.83</v>
      </c>
    </row>
    <row r="371" spans="1:8" x14ac:dyDescent="0.25">
      <c r="A371" s="39">
        <v>370</v>
      </c>
      <c r="B371" s="58" t="s">
        <v>392</v>
      </c>
      <c r="C371" s="48" t="s">
        <v>69</v>
      </c>
      <c r="D371" s="48">
        <v>0.83</v>
      </c>
      <c r="E371" s="39">
        <v>2000</v>
      </c>
      <c r="F371" s="39">
        <f t="shared" ca="1" si="19"/>
        <v>26</v>
      </c>
      <c r="G371" s="39">
        <f ca="1">VLOOKUP(F371,Koefic!$A$1:$B$40,2,FALSE)</f>
        <v>1</v>
      </c>
      <c r="H371" s="48">
        <f t="shared" ca="1" si="18"/>
        <v>0.83</v>
      </c>
    </row>
    <row r="372" spans="1:8" x14ac:dyDescent="0.25">
      <c r="A372" s="39">
        <v>371</v>
      </c>
      <c r="B372" s="63" t="s">
        <v>393</v>
      </c>
      <c r="C372" s="48" t="s">
        <v>69</v>
      </c>
      <c r="D372" s="48">
        <v>0.83</v>
      </c>
      <c r="E372" s="39">
        <v>2000</v>
      </c>
      <c r="F372" s="39">
        <f t="shared" ca="1" si="19"/>
        <v>26</v>
      </c>
      <c r="G372" s="39">
        <f ca="1">VLOOKUP(F372,Koefic!$A$1:$B$40,2,FALSE)</f>
        <v>1</v>
      </c>
      <c r="H372" s="48">
        <f t="shared" ca="1" si="18"/>
        <v>0.83</v>
      </c>
    </row>
    <row r="373" spans="1:8" x14ac:dyDescent="0.25">
      <c r="A373" s="39">
        <v>372</v>
      </c>
      <c r="B373" s="58" t="s">
        <v>394</v>
      </c>
      <c r="C373" s="48" t="s">
        <v>69</v>
      </c>
      <c r="D373" s="48">
        <v>0.83</v>
      </c>
      <c r="E373" s="39">
        <v>2020</v>
      </c>
      <c r="F373" s="39">
        <f t="shared" ca="1" si="19"/>
        <v>6</v>
      </c>
      <c r="G373" s="39">
        <f ca="1">VLOOKUP(F373,Koefic!$A$1:$B$40,2,FALSE)</f>
        <v>2</v>
      </c>
      <c r="H373" s="48">
        <f t="shared" ca="1" si="18"/>
        <v>1.66</v>
      </c>
    </row>
    <row r="374" spans="1:8" x14ac:dyDescent="0.25">
      <c r="A374" s="39">
        <v>373</v>
      </c>
      <c r="B374" s="63" t="s">
        <v>395</v>
      </c>
      <c r="C374" s="48" t="s">
        <v>69</v>
      </c>
      <c r="D374" s="48">
        <v>0.83</v>
      </c>
      <c r="E374" s="39">
        <v>2000</v>
      </c>
      <c r="F374" s="39">
        <f t="shared" ca="1" si="19"/>
        <v>26</v>
      </c>
      <c r="G374" s="39">
        <f ca="1">VLOOKUP(F374,Koefic!$A$1:$B$40,2,FALSE)</f>
        <v>1</v>
      </c>
      <c r="H374" s="48">
        <f t="shared" ca="1" si="18"/>
        <v>0.83</v>
      </c>
    </row>
    <row r="375" spans="1:8" x14ac:dyDescent="0.25">
      <c r="A375" s="39">
        <v>374</v>
      </c>
      <c r="B375" s="63" t="s">
        <v>396</v>
      </c>
      <c r="C375" s="48" t="s">
        <v>69</v>
      </c>
      <c r="D375" s="48">
        <v>0.83</v>
      </c>
      <c r="E375" s="39">
        <v>2020</v>
      </c>
      <c r="F375" s="39">
        <f t="shared" ca="1" si="19"/>
        <v>6</v>
      </c>
      <c r="G375" s="39">
        <f ca="1">VLOOKUP(F375,Koefic!$A$1:$B$40,2,FALSE)</f>
        <v>2</v>
      </c>
      <c r="H375" s="48">
        <f t="shared" ca="1" si="18"/>
        <v>1.66</v>
      </c>
    </row>
    <row r="376" spans="1:8" x14ac:dyDescent="0.25">
      <c r="A376" s="39">
        <v>375</v>
      </c>
      <c r="B376" s="63" t="s">
        <v>397</v>
      </c>
      <c r="C376" s="48" t="s">
        <v>69</v>
      </c>
      <c r="D376" s="48">
        <v>0.83</v>
      </c>
      <c r="E376" s="39">
        <v>2020</v>
      </c>
      <c r="F376" s="39">
        <f t="shared" ca="1" si="19"/>
        <v>6</v>
      </c>
      <c r="G376" s="39">
        <f ca="1">VLOOKUP(F376,Koefic!$A$1:$B$40,2,FALSE)</f>
        <v>2</v>
      </c>
      <c r="H376" s="48">
        <f t="shared" ca="1" si="18"/>
        <v>1.66</v>
      </c>
    </row>
    <row r="377" spans="1:8" x14ac:dyDescent="0.25">
      <c r="A377" s="39">
        <v>376</v>
      </c>
      <c r="B377" s="63" t="s">
        <v>398</v>
      </c>
      <c r="C377" s="48" t="s">
        <v>69</v>
      </c>
      <c r="D377" s="48">
        <v>0.83</v>
      </c>
      <c r="E377" s="39">
        <v>2020</v>
      </c>
      <c r="F377" s="39">
        <f t="shared" ca="1" si="19"/>
        <v>6</v>
      </c>
      <c r="G377" s="39">
        <f ca="1">VLOOKUP(F377,Koefic!$A$1:$B$40,2,FALSE)</f>
        <v>2</v>
      </c>
      <c r="H377" s="48">
        <f t="shared" ca="1" si="18"/>
        <v>1.66</v>
      </c>
    </row>
    <row r="378" spans="1:8" x14ac:dyDescent="0.25">
      <c r="A378" s="39">
        <v>377</v>
      </c>
      <c r="B378" s="58" t="s">
        <v>399</v>
      </c>
      <c r="C378" s="48" t="s">
        <v>69</v>
      </c>
      <c r="D378" s="48">
        <v>0.83</v>
      </c>
      <c r="E378" s="39">
        <v>2000</v>
      </c>
      <c r="F378" s="39">
        <f t="shared" ca="1" si="19"/>
        <v>26</v>
      </c>
      <c r="G378" s="39">
        <f ca="1">VLOOKUP(F378,Koefic!$A$1:$B$40,2,FALSE)</f>
        <v>1</v>
      </c>
      <c r="H378" s="48">
        <f t="shared" ca="1" si="18"/>
        <v>0.83</v>
      </c>
    </row>
    <row r="379" spans="1:8" x14ac:dyDescent="0.25">
      <c r="A379" s="39">
        <v>378</v>
      </c>
      <c r="B379" s="63" t="s">
        <v>400</v>
      </c>
      <c r="C379" s="48" t="s">
        <v>65</v>
      </c>
      <c r="D379" s="48">
        <v>1.65</v>
      </c>
      <c r="E379" s="39">
        <v>2010</v>
      </c>
      <c r="F379" s="39">
        <f t="shared" ca="1" si="19"/>
        <v>16</v>
      </c>
      <c r="G379" s="39">
        <f ca="1">VLOOKUP(F379,Koefic!$A$1:$B$40,2,FALSE)</f>
        <v>1</v>
      </c>
      <c r="H379" s="48">
        <f t="shared" ca="1" si="18"/>
        <v>1.65</v>
      </c>
    </row>
    <row r="380" spans="1:8" x14ac:dyDescent="0.25">
      <c r="A380" s="39">
        <v>379</v>
      </c>
      <c r="B380" s="58" t="s">
        <v>401</v>
      </c>
      <c r="C380" s="48" t="s">
        <v>69</v>
      </c>
      <c r="D380" s="48">
        <v>0.83</v>
      </c>
      <c r="E380" s="39">
        <v>2000</v>
      </c>
      <c r="F380" s="39">
        <f t="shared" ca="1" si="19"/>
        <v>26</v>
      </c>
      <c r="G380" s="39">
        <f ca="1">VLOOKUP(F380,Koefic!$A$1:$B$40,2,FALSE)</f>
        <v>1</v>
      </c>
      <c r="H380" s="48">
        <f t="shared" ca="1" si="18"/>
        <v>0.83</v>
      </c>
    </row>
    <row r="381" spans="1:8" x14ac:dyDescent="0.25">
      <c r="A381" s="39">
        <v>380</v>
      </c>
      <c r="B381" s="63" t="s">
        <v>402</v>
      </c>
      <c r="C381" s="48" t="s">
        <v>69</v>
      </c>
      <c r="D381" s="48">
        <v>0.83</v>
      </c>
      <c r="E381" s="39">
        <v>2010</v>
      </c>
      <c r="F381" s="39">
        <f t="shared" ca="1" si="19"/>
        <v>16</v>
      </c>
      <c r="G381" s="39">
        <f ca="1">VLOOKUP(F381,Koefic!$A$1:$B$40,2,FALSE)</f>
        <v>1</v>
      </c>
      <c r="H381" s="48">
        <f t="shared" ca="1" si="18"/>
        <v>0.83</v>
      </c>
    </row>
    <row r="382" spans="1:8" x14ac:dyDescent="0.25">
      <c r="A382" s="39">
        <v>381</v>
      </c>
      <c r="B382" s="63" t="s">
        <v>403</v>
      </c>
      <c r="C382" s="48" t="s">
        <v>65</v>
      </c>
      <c r="D382" s="48">
        <v>1.65</v>
      </c>
      <c r="E382" s="39">
        <v>2010</v>
      </c>
      <c r="F382" s="39">
        <f t="shared" ca="1" si="19"/>
        <v>16</v>
      </c>
      <c r="G382" s="39">
        <f ca="1">VLOOKUP(F382,Koefic!$A$1:$B$40,2,FALSE)</f>
        <v>1</v>
      </c>
      <c r="H382" s="48">
        <f t="shared" ca="1" si="18"/>
        <v>1.65</v>
      </c>
    </row>
    <row r="383" spans="1:8" x14ac:dyDescent="0.25">
      <c r="A383" s="39">
        <v>382</v>
      </c>
      <c r="B383" s="58" t="s">
        <v>404</v>
      </c>
      <c r="C383" s="48" t="s">
        <v>69</v>
      </c>
      <c r="D383" s="48">
        <v>0.83</v>
      </c>
      <c r="E383" s="39">
        <v>2000</v>
      </c>
      <c r="F383" s="39">
        <f t="shared" ca="1" si="19"/>
        <v>26</v>
      </c>
      <c r="G383" s="39">
        <f ca="1">VLOOKUP(F383,Koefic!$A$1:$B$40,2,FALSE)</f>
        <v>1</v>
      </c>
      <c r="H383" s="48">
        <f t="shared" ca="1" si="18"/>
        <v>0.83</v>
      </c>
    </row>
    <row r="384" spans="1:8" x14ac:dyDescent="0.25">
      <c r="A384" s="39">
        <v>383</v>
      </c>
      <c r="B384" s="58" t="s">
        <v>405</v>
      </c>
      <c r="C384" s="48" t="s">
        <v>65</v>
      </c>
      <c r="D384" s="48">
        <v>1.65</v>
      </c>
      <c r="E384" s="59">
        <v>2000</v>
      </c>
      <c r="F384" s="39">
        <f t="shared" ca="1" si="19"/>
        <v>26</v>
      </c>
      <c r="G384" s="39">
        <f ca="1">VLOOKUP(F384,Koefic!$A$1:$B$40,2,FALSE)</f>
        <v>1</v>
      </c>
      <c r="H384" s="48">
        <f t="shared" ca="1" si="18"/>
        <v>1.65</v>
      </c>
    </row>
    <row r="385" spans="1:8" x14ac:dyDescent="0.25">
      <c r="A385" s="39">
        <v>384</v>
      </c>
      <c r="B385" s="62" t="s">
        <v>406</v>
      </c>
      <c r="C385" s="48" t="s">
        <v>69</v>
      </c>
      <c r="D385" s="48">
        <v>0.83</v>
      </c>
      <c r="E385" s="39">
        <v>2000</v>
      </c>
      <c r="F385" s="39">
        <f t="shared" ca="1" si="19"/>
        <v>26</v>
      </c>
      <c r="G385" s="39">
        <f ca="1">VLOOKUP(F385,Koefic!$A$1:$B$40,2,FALSE)</f>
        <v>1</v>
      </c>
      <c r="H385" s="48">
        <f t="shared" ca="1" si="18"/>
        <v>0.83</v>
      </c>
    </row>
    <row r="386" spans="1:8" x14ac:dyDescent="0.25">
      <c r="A386" s="39">
        <v>385</v>
      </c>
      <c r="B386" s="63" t="s">
        <v>407</v>
      </c>
      <c r="C386" s="48" t="s">
        <v>59</v>
      </c>
      <c r="D386" s="48">
        <v>2.48</v>
      </c>
      <c r="E386" s="59">
        <v>2010</v>
      </c>
      <c r="F386" s="39">
        <f t="shared" ca="1" si="19"/>
        <v>16</v>
      </c>
      <c r="G386" s="39">
        <f ca="1">VLOOKUP(F386,Koefic!$A$1:$B$40,2,FALSE)</f>
        <v>1</v>
      </c>
      <c r="H386" s="48">
        <f t="shared" ca="1" si="18"/>
        <v>2.48</v>
      </c>
    </row>
    <row r="387" spans="1:8" x14ac:dyDescent="0.25">
      <c r="A387" s="39">
        <v>386</v>
      </c>
      <c r="B387" s="63" t="s">
        <v>408</v>
      </c>
      <c r="C387" s="48" t="s">
        <v>55</v>
      </c>
      <c r="D387" s="48">
        <v>4.13</v>
      </c>
      <c r="E387" s="59">
        <v>2010</v>
      </c>
      <c r="F387" s="39">
        <f t="shared" ca="1" si="19"/>
        <v>16</v>
      </c>
      <c r="G387" s="39">
        <f ca="1">VLOOKUP(F387,Koefic!$A$1:$B$40,2,FALSE)</f>
        <v>1</v>
      </c>
      <c r="H387" s="48">
        <f t="shared" ca="1" si="18"/>
        <v>4.13</v>
      </c>
    </row>
    <row r="388" spans="1:8" x14ac:dyDescent="0.25">
      <c r="A388" s="39">
        <v>387</v>
      </c>
      <c r="B388" s="63" t="s">
        <v>409</v>
      </c>
      <c r="C388" s="48" t="s">
        <v>69</v>
      </c>
      <c r="D388" s="48">
        <v>0.83</v>
      </c>
      <c r="E388" s="39">
        <v>2000</v>
      </c>
      <c r="F388" s="39">
        <f t="shared" ca="1" si="19"/>
        <v>26</v>
      </c>
      <c r="G388" s="39">
        <f ca="1">VLOOKUP(F388,Koefic!$A$1:$B$40,2,FALSE)</f>
        <v>1</v>
      </c>
      <c r="H388" s="48">
        <f t="shared" ca="1" si="18"/>
        <v>0.83</v>
      </c>
    </row>
    <row r="389" spans="1:8" x14ac:dyDescent="0.25">
      <c r="A389" s="39">
        <v>388</v>
      </c>
      <c r="B389" s="63" t="s">
        <v>573</v>
      </c>
      <c r="C389" s="48" t="s">
        <v>69</v>
      </c>
      <c r="D389" s="48">
        <v>0.83</v>
      </c>
      <c r="E389" s="39">
        <v>2000</v>
      </c>
      <c r="F389" s="39">
        <f t="shared" ca="1" si="19"/>
        <v>26</v>
      </c>
      <c r="G389" s="39">
        <f ca="1">VLOOKUP(F389,Koefic!$A$1:$B$40,2,FALSE)</f>
        <v>1</v>
      </c>
      <c r="H389" s="48">
        <f t="shared" ca="1" si="18"/>
        <v>0.83</v>
      </c>
    </row>
    <row r="390" spans="1:8" x14ac:dyDescent="0.25">
      <c r="A390" s="39">
        <v>389</v>
      </c>
      <c r="B390" s="63" t="s">
        <v>574</v>
      </c>
      <c r="C390" s="48" t="s">
        <v>69</v>
      </c>
      <c r="D390" s="48">
        <v>0.83</v>
      </c>
      <c r="E390" s="39">
        <v>2000</v>
      </c>
      <c r="F390" s="39">
        <f t="shared" ca="1" si="19"/>
        <v>26</v>
      </c>
      <c r="G390" s="39">
        <f ca="1">VLOOKUP(F390,Koefic!$A$1:$B$40,2,FALSE)</f>
        <v>1</v>
      </c>
      <c r="H390" s="48">
        <f t="shared" ca="1" si="18"/>
        <v>0.83</v>
      </c>
    </row>
    <row r="391" spans="1:8" x14ac:dyDescent="0.25">
      <c r="A391" s="39">
        <v>390</v>
      </c>
      <c r="B391" s="63" t="s">
        <v>410</v>
      </c>
      <c r="C391" s="48" t="s">
        <v>69</v>
      </c>
      <c r="D391" s="48">
        <v>0.83</v>
      </c>
      <c r="E391" s="39">
        <v>2000</v>
      </c>
      <c r="F391" s="39">
        <f t="shared" ca="1" si="19"/>
        <v>26</v>
      </c>
      <c r="G391" s="39">
        <f ca="1">VLOOKUP(F391,Koefic!$A$1:$B$40,2,FALSE)</f>
        <v>1</v>
      </c>
      <c r="H391" s="48">
        <f t="shared" ca="1" si="18"/>
        <v>0.83</v>
      </c>
    </row>
    <row r="392" spans="1:8" x14ac:dyDescent="0.25">
      <c r="A392" s="39">
        <v>391</v>
      </c>
      <c r="B392" s="58" t="s">
        <v>411</v>
      </c>
      <c r="C392" s="48" t="s">
        <v>69</v>
      </c>
      <c r="D392" s="48">
        <v>0.83</v>
      </c>
      <c r="E392" s="39">
        <v>2000</v>
      </c>
      <c r="F392" s="39">
        <f t="shared" ca="1" si="19"/>
        <v>26</v>
      </c>
      <c r="G392" s="39">
        <f ca="1">VLOOKUP(F392,Koefic!$A$1:$B$40,2,FALSE)</f>
        <v>1</v>
      </c>
      <c r="H392" s="48">
        <f t="shared" ca="1" si="18"/>
        <v>0.83</v>
      </c>
    </row>
    <row r="393" spans="1:8" x14ac:dyDescent="0.25">
      <c r="A393" s="39">
        <v>392</v>
      </c>
      <c r="B393" s="58" t="s">
        <v>412</v>
      </c>
      <c r="C393" s="48" t="s">
        <v>69</v>
      </c>
      <c r="D393" s="48">
        <v>0.83</v>
      </c>
      <c r="E393" s="39">
        <v>2000</v>
      </c>
      <c r="F393" s="39">
        <f t="shared" ca="1" si="19"/>
        <v>26</v>
      </c>
      <c r="G393" s="39">
        <f ca="1">VLOOKUP(F393,Koefic!$A$1:$B$40,2,FALSE)</f>
        <v>1</v>
      </c>
      <c r="H393" s="48">
        <f t="shared" ca="1" si="18"/>
        <v>0.83</v>
      </c>
    </row>
    <row r="394" spans="1:8" x14ac:dyDescent="0.25">
      <c r="A394" s="39">
        <v>393</v>
      </c>
      <c r="B394" s="63" t="s">
        <v>413</v>
      </c>
      <c r="C394" s="48" t="s">
        <v>69</v>
      </c>
      <c r="D394" s="48">
        <v>0.83</v>
      </c>
      <c r="E394" s="59">
        <v>2020</v>
      </c>
      <c r="F394" s="39">
        <f t="shared" ca="1" si="19"/>
        <v>6</v>
      </c>
      <c r="G394" s="39">
        <f ca="1">VLOOKUP(F394,Koefic!$A$1:$B$40,2,FALSE)</f>
        <v>2</v>
      </c>
      <c r="H394" s="48">
        <f t="shared" ca="1" si="18"/>
        <v>1.66</v>
      </c>
    </row>
    <row r="395" spans="1:8" x14ac:dyDescent="0.25">
      <c r="A395" s="39">
        <v>394</v>
      </c>
      <c r="B395" s="58" t="s">
        <v>414</v>
      </c>
      <c r="C395" s="48" t="s">
        <v>69</v>
      </c>
      <c r="D395" s="48">
        <v>0.83</v>
      </c>
      <c r="E395" s="59">
        <v>2000</v>
      </c>
      <c r="F395" s="39">
        <f t="shared" ca="1" si="19"/>
        <v>26</v>
      </c>
      <c r="G395" s="39">
        <f ca="1">VLOOKUP(F395,Koefic!$A$1:$B$40,2,FALSE)</f>
        <v>1</v>
      </c>
      <c r="H395" s="48">
        <f t="shared" ca="1" si="18"/>
        <v>0.83</v>
      </c>
    </row>
    <row r="396" spans="1:8" x14ac:dyDescent="0.25">
      <c r="A396" s="39">
        <v>395</v>
      </c>
      <c r="B396" s="58" t="s">
        <v>68</v>
      </c>
      <c r="C396" s="48" t="s">
        <v>69</v>
      </c>
      <c r="D396" s="48">
        <v>0.83</v>
      </c>
      <c r="E396" s="59">
        <v>2000</v>
      </c>
      <c r="F396" s="39">
        <f t="shared" ca="1" si="19"/>
        <v>26</v>
      </c>
      <c r="G396" s="39">
        <f ca="1">VLOOKUP(F396,Koefic!$A$1:$B$40,2,FALSE)</f>
        <v>1</v>
      </c>
      <c r="H396" s="48">
        <f t="shared" ca="1" si="18"/>
        <v>0.83</v>
      </c>
    </row>
    <row r="397" spans="1:8" x14ac:dyDescent="0.25">
      <c r="A397" s="39">
        <v>396</v>
      </c>
      <c r="B397" s="63" t="s">
        <v>415</v>
      </c>
      <c r="C397" s="48" t="s">
        <v>69</v>
      </c>
      <c r="D397" s="48">
        <v>0.83</v>
      </c>
      <c r="E397" s="59">
        <v>2000</v>
      </c>
      <c r="F397" s="39">
        <f t="shared" ca="1" si="19"/>
        <v>26</v>
      </c>
      <c r="G397" s="39">
        <f ca="1">VLOOKUP(F397,Koefic!$A$1:$B$40,2,FALSE)</f>
        <v>1</v>
      </c>
      <c r="H397" s="48">
        <f t="shared" ref="H397:H464" ca="1" si="20">D397*G397</f>
        <v>0.83</v>
      </c>
    </row>
    <row r="398" spans="1:8" x14ac:dyDescent="0.25">
      <c r="A398" s="39">
        <v>397</v>
      </c>
      <c r="B398" s="58" t="s">
        <v>416</v>
      </c>
      <c r="C398" s="48" t="s">
        <v>69</v>
      </c>
      <c r="D398" s="48">
        <v>0.83</v>
      </c>
      <c r="E398" s="59">
        <v>2000</v>
      </c>
      <c r="F398" s="39">
        <f t="shared" ca="1" si="19"/>
        <v>26</v>
      </c>
      <c r="G398" s="39">
        <f ca="1">VLOOKUP(F398,Koefic!$A$1:$B$40,2,FALSE)</f>
        <v>1</v>
      </c>
      <c r="H398" s="48">
        <f t="shared" ca="1" si="20"/>
        <v>0.83</v>
      </c>
    </row>
    <row r="399" spans="1:8" x14ac:dyDescent="0.25">
      <c r="A399" s="39">
        <v>398</v>
      </c>
      <c r="B399" s="63" t="s">
        <v>417</v>
      </c>
      <c r="C399" s="48" t="s">
        <v>69</v>
      </c>
      <c r="D399" s="48">
        <v>0.83</v>
      </c>
      <c r="E399" s="59">
        <v>2000</v>
      </c>
      <c r="F399" s="39">
        <f t="shared" ca="1" si="19"/>
        <v>26</v>
      </c>
      <c r="G399" s="39">
        <f ca="1">VLOOKUP(F399,Koefic!$A$1:$B$40,2,FALSE)</f>
        <v>1</v>
      </c>
      <c r="H399" s="48">
        <f t="shared" ca="1" si="20"/>
        <v>0.83</v>
      </c>
    </row>
    <row r="400" spans="1:8" x14ac:dyDescent="0.25">
      <c r="A400" s="39">
        <v>399</v>
      </c>
      <c r="B400" s="63" t="s">
        <v>418</v>
      </c>
      <c r="C400" s="48" t="s">
        <v>69</v>
      </c>
      <c r="D400" s="48">
        <v>0.83</v>
      </c>
      <c r="E400" s="39">
        <v>2020</v>
      </c>
      <c r="F400" s="39">
        <f t="shared" ca="1" si="19"/>
        <v>6</v>
      </c>
      <c r="G400" s="39">
        <f ca="1">VLOOKUP(F400,Koefic!$A$1:$B$40,2,FALSE)</f>
        <v>2</v>
      </c>
      <c r="H400" s="48">
        <f t="shared" ca="1" si="20"/>
        <v>1.66</v>
      </c>
    </row>
    <row r="401" spans="1:8" x14ac:dyDescent="0.25">
      <c r="A401" s="39">
        <v>400</v>
      </c>
      <c r="B401" s="63" t="s">
        <v>419</v>
      </c>
      <c r="C401" s="48" t="s">
        <v>59</v>
      </c>
      <c r="D401" s="48">
        <v>2.48</v>
      </c>
      <c r="E401" s="59">
        <v>2013</v>
      </c>
      <c r="F401" s="39">
        <f t="shared" ca="1" si="19"/>
        <v>13</v>
      </c>
      <c r="G401" s="39">
        <f ca="1">VLOOKUP(F401,Koefic!$A$1:$B$40,2,FALSE)</f>
        <v>1</v>
      </c>
      <c r="H401" s="48">
        <f t="shared" ca="1" si="20"/>
        <v>2.48</v>
      </c>
    </row>
    <row r="402" spans="1:8" x14ac:dyDescent="0.25">
      <c r="A402" s="39">
        <v>401</v>
      </c>
      <c r="B402" s="63" t="s">
        <v>420</v>
      </c>
      <c r="C402" s="48" t="s">
        <v>65</v>
      </c>
      <c r="D402" s="48">
        <v>1.65</v>
      </c>
      <c r="E402" s="59">
        <v>2010</v>
      </c>
      <c r="F402" s="39">
        <f t="shared" ca="1" si="19"/>
        <v>16</v>
      </c>
      <c r="G402" s="39">
        <f ca="1">VLOOKUP(F402,Koefic!$A$1:$B$40,2,FALSE)</f>
        <v>1</v>
      </c>
      <c r="H402" s="48">
        <f t="shared" ca="1" si="20"/>
        <v>1.65</v>
      </c>
    </row>
    <row r="403" spans="1:8" x14ac:dyDescent="0.25">
      <c r="A403" s="39">
        <v>402</v>
      </c>
      <c r="B403" s="63" t="s">
        <v>421</v>
      </c>
      <c r="C403" s="48" t="s">
        <v>69</v>
      </c>
      <c r="D403" s="48">
        <v>0.83</v>
      </c>
      <c r="E403" s="59">
        <v>2000</v>
      </c>
      <c r="F403" s="39">
        <f t="shared" ca="1" si="19"/>
        <v>26</v>
      </c>
      <c r="G403" s="39">
        <f ca="1">VLOOKUP(F403,Koefic!$A$1:$B$40,2,FALSE)</f>
        <v>1</v>
      </c>
      <c r="H403" s="48">
        <f t="shared" ca="1" si="20"/>
        <v>0.83</v>
      </c>
    </row>
    <row r="404" spans="1:8" x14ac:dyDescent="0.25">
      <c r="A404" s="39">
        <v>403</v>
      </c>
      <c r="B404" s="63" t="s">
        <v>422</v>
      </c>
      <c r="C404" s="48" t="s">
        <v>69</v>
      </c>
      <c r="D404" s="48">
        <v>0.83</v>
      </c>
      <c r="E404" s="39">
        <v>2000</v>
      </c>
      <c r="F404" s="39">
        <f t="shared" ca="1" si="19"/>
        <v>26</v>
      </c>
      <c r="G404" s="39">
        <f ca="1">VLOOKUP(F404,Koefic!$A$1:$B$40,2,FALSE)</f>
        <v>1</v>
      </c>
      <c r="H404" s="48">
        <f t="shared" ca="1" si="20"/>
        <v>0.83</v>
      </c>
    </row>
    <row r="405" spans="1:8" x14ac:dyDescent="0.25">
      <c r="A405" s="39">
        <v>404</v>
      </c>
      <c r="B405" s="58" t="s">
        <v>423</v>
      </c>
      <c r="C405" s="48" t="s">
        <v>69</v>
      </c>
      <c r="D405" s="48">
        <v>0.83</v>
      </c>
      <c r="E405" s="39">
        <v>2000</v>
      </c>
      <c r="F405" s="39">
        <f t="shared" ca="1" si="19"/>
        <v>26</v>
      </c>
      <c r="G405" s="39">
        <f ca="1">VLOOKUP(F405,Koefic!$A$1:$B$40,2,FALSE)</f>
        <v>1</v>
      </c>
      <c r="H405" s="48">
        <f t="shared" ca="1" si="20"/>
        <v>0.83</v>
      </c>
    </row>
    <row r="406" spans="1:8" x14ac:dyDescent="0.25">
      <c r="A406" s="39">
        <v>405</v>
      </c>
      <c r="B406" s="58" t="s">
        <v>424</v>
      </c>
      <c r="C406" s="48" t="s">
        <v>69</v>
      </c>
      <c r="D406" s="48">
        <v>0.83</v>
      </c>
      <c r="E406" s="39">
        <v>2000</v>
      </c>
      <c r="F406" s="39">
        <f t="shared" ca="1" si="19"/>
        <v>26</v>
      </c>
      <c r="G406" s="39">
        <f ca="1">VLOOKUP(F406,Koefic!$A$1:$B$40,2,FALSE)</f>
        <v>1</v>
      </c>
      <c r="H406" s="48">
        <f t="shared" ca="1" si="20"/>
        <v>0.83</v>
      </c>
    </row>
    <row r="407" spans="1:8" x14ac:dyDescent="0.25">
      <c r="A407" s="39">
        <v>406</v>
      </c>
      <c r="B407" s="63" t="s">
        <v>425</v>
      </c>
      <c r="C407" s="48" t="s">
        <v>69</v>
      </c>
      <c r="D407" s="48">
        <v>0.83</v>
      </c>
      <c r="E407" s="39">
        <v>2000</v>
      </c>
      <c r="F407" s="39">
        <f t="shared" ca="1" si="19"/>
        <v>26</v>
      </c>
      <c r="G407" s="39">
        <f ca="1">VLOOKUP(F407,Koefic!$A$1:$B$40,2,FALSE)</f>
        <v>1</v>
      </c>
      <c r="H407" s="48">
        <f t="shared" ca="1" si="20"/>
        <v>0.83</v>
      </c>
    </row>
    <row r="408" spans="1:8" x14ac:dyDescent="0.25">
      <c r="A408" s="39">
        <v>407</v>
      </c>
      <c r="B408" s="63" t="s">
        <v>426</v>
      </c>
      <c r="C408" s="48" t="s">
        <v>69</v>
      </c>
      <c r="D408" s="48">
        <v>0.83</v>
      </c>
      <c r="E408" s="39">
        <v>2000</v>
      </c>
      <c r="F408" s="39">
        <f t="shared" ca="1" si="19"/>
        <v>26</v>
      </c>
      <c r="G408" s="39">
        <f ca="1">VLOOKUP(F408,Koefic!$A$1:$B$40,2,FALSE)</f>
        <v>1</v>
      </c>
      <c r="H408" s="48">
        <f t="shared" ca="1" si="20"/>
        <v>0.83</v>
      </c>
    </row>
    <row r="409" spans="1:8" x14ac:dyDescent="0.25">
      <c r="A409" s="39">
        <v>408</v>
      </c>
      <c r="B409" s="63" t="s">
        <v>575</v>
      </c>
      <c r="C409" s="48" t="s">
        <v>69</v>
      </c>
      <c r="D409" s="48">
        <v>0.83</v>
      </c>
      <c r="E409" s="39">
        <v>2000</v>
      </c>
      <c r="F409" s="39">
        <f t="shared" ca="1" si="19"/>
        <v>26</v>
      </c>
      <c r="G409" s="39">
        <f ca="1">VLOOKUP(F409,Koefic!$A$1:$B$40,2,FALSE)</f>
        <v>1</v>
      </c>
      <c r="H409" s="48">
        <f t="shared" ca="1" si="20"/>
        <v>0.83</v>
      </c>
    </row>
    <row r="410" spans="1:8" x14ac:dyDescent="0.25">
      <c r="A410" s="39">
        <v>409</v>
      </c>
      <c r="B410" s="63" t="s">
        <v>576</v>
      </c>
      <c r="C410" s="48" t="s">
        <v>69</v>
      </c>
      <c r="D410" s="48">
        <v>0.83</v>
      </c>
      <c r="E410" s="39">
        <v>2000</v>
      </c>
      <c r="F410" s="39">
        <f t="shared" ca="1" si="19"/>
        <v>26</v>
      </c>
      <c r="G410" s="39">
        <f ca="1">VLOOKUP(F410,Koefic!$A$1:$B$40,2,FALSE)</f>
        <v>1</v>
      </c>
      <c r="H410" s="48">
        <f t="shared" ca="1" si="20"/>
        <v>0.83</v>
      </c>
    </row>
    <row r="411" spans="1:8" x14ac:dyDescent="0.25">
      <c r="A411" s="39">
        <v>410</v>
      </c>
      <c r="B411" s="58" t="s">
        <v>427</v>
      </c>
      <c r="C411" s="48" t="s">
        <v>69</v>
      </c>
      <c r="D411" s="48">
        <v>0.83</v>
      </c>
      <c r="E411" s="39">
        <v>2020</v>
      </c>
      <c r="F411" s="39">
        <f t="shared" ca="1" si="19"/>
        <v>6</v>
      </c>
      <c r="G411" s="39">
        <f ca="1">VLOOKUP(F411,Koefic!$A$1:$B$40,2,FALSE)</f>
        <v>2</v>
      </c>
      <c r="H411" s="48">
        <f t="shared" ca="1" si="20"/>
        <v>1.66</v>
      </c>
    </row>
    <row r="412" spans="1:8" x14ac:dyDescent="0.25">
      <c r="A412" s="39">
        <v>411</v>
      </c>
      <c r="B412" s="58" t="s">
        <v>428</v>
      </c>
      <c r="C412" s="48" t="s">
        <v>69</v>
      </c>
      <c r="D412" s="48">
        <v>0.83</v>
      </c>
      <c r="E412" s="39">
        <v>2000</v>
      </c>
      <c r="F412" s="39">
        <f t="shared" ca="1" si="19"/>
        <v>26</v>
      </c>
      <c r="G412" s="39">
        <f ca="1">VLOOKUP(F412,Koefic!$A$1:$B$40,2,FALSE)</f>
        <v>1</v>
      </c>
      <c r="H412" s="48">
        <f t="shared" ca="1" si="20"/>
        <v>0.83</v>
      </c>
    </row>
    <row r="413" spans="1:8" x14ac:dyDescent="0.25">
      <c r="A413" s="39">
        <v>412</v>
      </c>
      <c r="B413" s="63" t="s">
        <v>429</v>
      </c>
      <c r="C413" s="48" t="s">
        <v>65</v>
      </c>
      <c r="D413" s="48">
        <v>1.65</v>
      </c>
      <c r="E413" s="59">
        <v>2010</v>
      </c>
      <c r="F413" s="39">
        <f t="shared" ca="1" si="19"/>
        <v>16</v>
      </c>
      <c r="G413" s="39">
        <f ca="1">VLOOKUP(F413,Koefic!$A$1:$B$40,2,FALSE)</f>
        <v>1</v>
      </c>
      <c r="H413" s="48">
        <f t="shared" ca="1" si="20"/>
        <v>1.65</v>
      </c>
    </row>
    <row r="414" spans="1:8" x14ac:dyDescent="0.25">
      <c r="A414" s="39">
        <v>413</v>
      </c>
      <c r="B414" s="63" t="s">
        <v>430</v>
      </c>
      <c r="C414" s="48" t="s">
        <v>65</v>
      </c>
      <c r="D414" s="48">
        <v>1.65</v>
      </c>
      <c r="E414" s="59">
        <v>2020</v>
      </c>
      <c r="F414" s="39">
        <f t="shared" ca="1" si="19"/>
        <v>6</v>
      </c>
      <c r="G414" s="39">
        <f ca="1">VLOOKUP(F414,Koefic!$A$1:$B$40,2,FALSE)</f>
        <v>2</v>
      </c>
      <c r="H414" s="48">
        <f t="shared" ca="1" si="20"/>
        <v>3.3</v>
      </c>
    </row>
    <row r="415" spans="1:8" x14ac:dyDescent="0.25">
      <c r="A415" s="39">
        <v>414</v>
      </c>
      <c r="B415" s="63" t="s">
        <v>521</v>
      </c>
      <c r="C415" s="48" t="s">
        <v>69</v>
      </c>
      <c r="D415" s="48">
        <v>0.83</v>
      </c>
      <c r="E415" s="59">
        <v>2000</v>
      </c>
      <c r="F415" s="39">
        <f t="shared" ref="F415" ca="1" si="21">YEAR(TODAY())-E415</f>
        <v>26</v>
      </c>
      <c r="G415" s="39">
        <f ca="1">VLOOKUP(F415,Koefic!$A$1:$B$40,2,FALSE)</f>
        <v>1</v>
      </c>
      <c r="H415" s="48">
        <f ca="1">D415*G415</f>
        <v>0.83</v>
      </c>
    </row>
    <row r="416" spans="1:8" x14ac:dyDescent="0.25">
      <c r="A416" s="39">
        <v>415</v>
      </c>
      <c r="B416" s="63" t="s">
        <v>431</v>
      </c>
      <c r="C416" s="48" t="s">
        <v>69</v>
      </c>
      <c r="D416" s="48">
        <v>0.83</v>
      </c>
      <c r="E416" s="59">
        <v>2000</v>
      </c>
      <c r="F416" s="39">
        <f t="shared" ca="1" si="19"/>
        <v>26</v>
      </c>
      <c r="G416" s="39">
        <f ca="1">VLOOKUP(F416,Koefic!$A$1:$B$40,2,FALSE)</f>
        <v>1</v>
      </c>
      <c r="H416" s="48">
        <f ca="1">D416*G416</f>
        <v>0.83</v>
      </c>
    </row>
    <row r="417" spans="1:8" x14ac:dyDescent="0.25">
      <c r="A417" s="39">
        <v>416</v>
      </c>
      <c r="B417" s="58" t="s">
        <v>432</v>
      </c>
      <c r="C417" s="48" t="s">
        <v>69</v>
      </c>
      <c r="D417" s="48">
        <v>0.83</v>
      </c>
      <c r="E417" s="59">
        <v>2000</v>
      </c>
      <c r="F417" s="39">
        <f t="shared" ca="1" si="19"/>
        <v>26</v>
      </c>
      <c r="G417" s="39">
        <f ca="1">VLOOKUP(F417,Koefic!$A$1:$B$40,2,FALSE)</f>
        <v>1</v>
      </c>
      <c r="H417" s="48">
        <f t="shared" ca="1" si="20"/>
        <v>0.83</v>
      </c>
    </row>
    <row r="418" spans="1:8" x14ac:dyDescent="0.25">
      <c r="A418" s="39">
        <v>417</v>
      </c>
      <c r="B418" s="58" t="s">
        <v>433</v>
      </c>
      <c r="C418" s="48" t="s">
        <v>65</v>
      </c>
      <c r="D418" s="48">
        <v>1.65</v>
      </c>
      <c r="E418" s="39">
        <v>2010</v>
      </c>
      <c r="F418" s="39">
        <f t="shared" ca="1" si="19"/>
        <v>16</v>
      </c>
      <c r="G418" s="39">
        <f ca="1">VLOOKUP(F418,Koefic!$A$1:$B$40,2,FALSE)</f>
        <v>1</v>
      </c>
      <c r="H418" s="48">
        <f t="shared" ca="1" si="20"/>
        <v>1.65</v>
      </c>
    </row>
    <row r="419" spans="1:8" x14ac:dyDescent="0.25">
      <c r="A419" s="39">
        <v>418</v>
      </c>
      <c r="B419" s="58" t="s">
        <v>434</v>
      </c>
      <c r="C419" s="48" t="s">
        <v>69</v>
      </c>
      <c r="D419" s="48">
        <v>0.83</v>
      </c>
      <c r="E419" s="39">
        <v>2000</v>
      </c>
      <c r="F419" s="39">
        <f t="shared" ca="1" si="19"/>
        <v>26</v>
      </c>
      <c r="G419" s="39">
        <f ca="1">VLOOKUP(F419,Koefic!$A$1:$B$40,2,FALSE)</f>
        <v>1</v>
      </c>
      <c r="H419" s="48">
        <f t="shared" ca="1" si="20"/>
        <v>0.83</v>
      </c>
    </row>
    <row r="420" spans="1:8" x14ac:dyDescent="0.25">
      <c r="A420" s="39">
        <v>419</v>
      </c>
      <c r="B420" s="58" t="s">
        <v>435</v>
      </c>
      <c r="C420" s="48" t="s">
        <v>69</v>
      </c>
      <c r="D420" s="48">
        <v>0.83</v>
      </c>
      <c r="E420" s="39">
        <v>2000</v>
      </c>
      <c r="F420" s="39">
        <f t="shared" ca="1" si="19"/>
        <v>26</v>
      </c>
      <c r="G420" s="39">
        <f ca="1">VLOOKUP(F420,Koefic!$A$1:$B$40,2,FALSE)</f>
        <v>1</v>
      </c>
      <c r="H420" s="48">
        <f t="shared" ca="1" si="20"/>
        <v>0.83</v>
      </c>
    </row>
    <row r="421" spans="1:8" x14ac:dyDescent="0.25">
      <c r="A421" s="39">
        <v>420</v>
      </c>
      <c r="B421" s="63" t="s">
        <v>436</v>
      </c>
      <c r="C421" s="48" t="s">
        <v>69</v>
      </c>
      <c r="D421" s="48">
        <v>0.83</v>
      </c>
      <c r="E421" s="39">
        <v>2000</v>
      </c>
      <c r="F421" s="39">
        <f t="shared" ca="1" si="19"/>
        <v>26</v>
      </c>
      <c r="G421" s="39">
        <f ca="1">VLOOKUP(F421,Koefic!$A$1:$B$40,2,FALSE)</f>
        <v>1</v>
      </c>
      <c r="H421" s="48">
        <f t="shared" ca="1" si="20"/>
        <v>0.83</v>
      </c>
    </row>
    <row r="422" spans="1:8" x14ac:dyDescent="0.25">
      <c r="A422" s="39">
        <v>421</v>
      </c>
      <c r="B422" s="63" t="s">
        <v>437</v>
      </c>
      <c r="C422" s="48" t="s">
        <v>69</v>
      </c>
      <c r="D422" s="48">
        <v>0.83</v>
      </c>
      <c r="E422" s="39">
        <v>2000</v>
      </c>
      <c r="F422" s="39">
        <f t="shared" ca="1" si="19"/>
        <v>26</v>
      </c>
      <c r="G422" s="39">
        <f ca="1">VLOOKUP(F422,Koefic!$A$1:$B$40,2,FALSE)</f>
        <v>1</v>
      </c>
      <c r="H422" s="48">
        <f t="shared" ca="1" si="20"/>
        <v>0.83</v>
      </c>
    </row>
    <row r="423" spans="1:8" x14ac:dyDescent="0.25">
      <c r="A423" s="39">
        <v>422</v>
      </c>
      <c r="B423" s="58" t="s">
        <v>438</v>
      </c>
      <c r="C423" s="48" t="s">
        <v>69</v>
      </c>
      <c r="D423" s="48">
        <v>0.83</v>
      </c>
      <c r="E423" s="39">
        <v>2000</v>
      </c>
      <c r="F423" s="39">
        <f t="shared" ca="1" si="19"/>
        <v>26</v>
      </c>
      <c r="G423" s="39">
        <f ca="1">VLOOKUP(F423,Koefic!$A$1:$B$40,2,FALSE)</f>
        <v>1</v>
      </c>
      <c r="H423" s="48">
        <f t="shared" ca="1" si="20"/>
        <v>0.83</v>
      </c>
    </row>
    <row r="424" spans="1:8" x14ac:dyDescent="0.25">
      <c r="A424" s="39">
        <v>423</v>
      </c>
      <c r="B424" s="63" t="s">
        <v>439</v>
      </c>
      <c r="C424" s="48" t="s">
        <v>65</v>
      </c>
      <c r="D424" s="48">
        <v>1.65</v>
      </c>
      <c r="E424" s="59">
        <v>2000</v>
      </c>
      <c r="F424" s="39">
        <f t="shared" ca="1" si="19"/>
        <v>26</v>
      </c>
      <c r="G424" s="39">
        <f ca="1">VLOOKUP(F424,Koefic!$A$1:$B$40,2,FALSE)</f>
        <v>1</v>
      </c>
      <c r="H424" s="48">
        <f t="shared" ca="1" si="20"/>
        <v>1.65</v>
      </c>
    </row>
    <row r="425" spans="1:8" x14ac:dyDescent="0.25">
      <c r="A425" s="39">
        <v>424</v>
      </c>
      <c r="B425" s="63" t="s">
        <v>440</v>
      </c>
      <c r="C425" s="48" t="s">
        <v>69</v>
      </c>
      <c r="D425" s="48">
        <v>0.83</v>
      </c>
      <c r="E425" s="39">
        <v>2000</v>
      </c>
      <c r="F425" s="39">
        <f t="shared" ca="1" si="19"/>
        <v>26</v>
      </c>
      <c r="G425" s="39">
        <f ca="1">VLOOKUP(F425,Koefic!$A$1:$B$40,2,FALSE)</f>
        <v>1</v>
      </c>
      <c r="H425" s="48">
        <f t="shared" ca="1" si="20"/>
        <v>0.83</v>
      </c>
    </row>
    <row r="426" spans="1:8" x14ac:dyDescent="0.25">
      <c r="A426" s="39">
        <v>425</v>
      </c>
      <c r="B426" s="63" t="s">
        <v>441</v>
      </c>
      <c r="C426" s="48" t="s">
        <v>69</v>
      </c>
      <c r="D426" s="48">
        <v>0.83</v>
      </c>
      <c r="E426" s="39">
        <v>2000</v>
      </c>
      <c r="F426" s="39">
        <f t="shared" ref="F426:F464" ca="1" si="22">YEAR(TODAY())-E426</f>
        <v>26</v>
      </c>
      <c r="G426" s="39">
        <f ca="1">VLOOKUP(F426,Koefic!$A$1:$B$40,2,FALSE)</f>
        <v>1</v>
      </c>
      <c r="H426" s="48">
        <f t="shared" ca="1" si="20"/>
        <v>0.83</v>
      </c>
    </row>
    <row r="427" spans="1:8" x14ac:dyDescent="0.25">
      <c r="A427" s="39">
        <v>426</v>
      </c>
      <c r="B427" s="63" t="s">
        <v>577</v>
      </c>
      <c r="C427" s="48" t="s">
        <v>69</v>
      </c>
      <c r="D427" s="48">
        <v>0.83</v>
      </c>
      <c r="E427" s="39">
        <v>2000</v>
      </c>
      <c r="F427" s="39">
        <f t="shared" ca="1" si="22"/>
        <v>26</v>
      </c>
      <c r="G427" s="39">
        <f ca="1">VLOOKUP(F427,Koefic!$A$1:$B$40,2,FALSE)</f>
        <v>1</v>
      </c>
      <c r="H427" s="48">
        <f t="shared" ca="1" si="20"/>
        <v>0.83</v>
      </c>
    </row>
    <row r="428" spans="1:8" x14ac:dyDescent="0.25">
      <c r="A428" s="39">
        <v>427</v>
      </c>
      <c r="B428" s="63" t="s">
        <v>578</v>
      </c>
      <c r="C428" s="48" t="s">
        <v>69</v>
      </c>
      <c r="D428" s="48">
        <v>0.83</v>
      </c>
      <c r="E428" s="39">
        <v>2000</v>
      </c>
      <c r="F428" s="39">
        <f t="shared" ca="1" si="22"/>
        <v>26</v>
      </c>
      <c r="G428" s="39">
        <f ca="1">VLOOKUP(F428,Koefic!$A$1:$B$40,2,FALSE)</f>
        <v>1</v>
      </c>
      <c r="H428" s="48">
        <f t="shared" ca="1" si="20"/>
        <v>0.83</v>
      </c>
    </row>
    <row r="429" spans="1:8" x14ac:dyDescent="0.25">
      <c r="A429" s="39">
        <v>428</v>
      </c>
      <c r="B429" s="63" t="s">
        <v>442</v>
      </c>
      <c r="C429" s="48" t="s">
        <v>69</v>
      </c>
      <c r="D429" s="48">
        <v>0.83</v>
      </c>
      <c r="E429" s="39">
        <v>2000</v>
      </c>
      <c r="F429" s="39">
        <f t="shared" ca="1" si="22"/>
        <v>26</v>
      </c>
      <c r="G429" s="39">
        <f ca="1">VLOOKUP(F429,Koefic!$A$1:$B$40,2,FALSE)</f>
        <v>1</v>
      </c>
      <c r="H429" s="48">
        <f t="shared" ca="1" si="20"/>
        <v>0.83</v>
      </c>
    </row>
    <row r="430" spans="1:8" x14ac:dyDescent="0.25">
      <c r="A430" s="39">
        <v>429</v>
      </c>
      <c r="B430" s="63" t="s">
        <v>443</v>
      </c>
      <c r="C430" s="48" t="s">
        <v>69</v>
      </c>
      <c r="D430" s="48">
        <v>0.83</v>
      </c>
      <c r="E430" s="39">
        <v>2000</v>
      </c>
      <c r="F430" s="39">
        <f t="shared" ca="1" si="22"/>
        <v>26</v>
      </c>
      <c r="G430" s="39">
        <f ca="1">VLOOKUP(F430,Koefic!$A$1:$B$40,2,FALSE)</f>
        <v>1</v>
      </c>
      <c r="H430" s="48">
        <f t="shared" ca="1" si="20"/>
        <v>0.83</v>
      </c>
    </row>
    <row r="431" spans="1:8" x14ac:dyDescent="0.25">
      <c r="A431" s="39">
        <v>430</v>
      </c>
      <c r="B431" s="58" t="s">
        <v>444</v>
      </c>
      <c r="C431" s="48" t="s">
        <v>69</v>
      </c>
      <c r="D431" s="48">
        <v>0.83</v>
      </c>
      <c r="E431" s="39">
        <v>2000</v>
      </c>
      <c r="F431" s="39">
        <f t="shared" ca="1" si="22"/>
        <v>26</v>
      </c>
      <c r="G431" s="39">
        <f ca="1">VLOOKUP(F431,Koefic!$A$1:$B$40,2,FALSE)</f>
        <v>1</v>
      </c>
      <c r="H431" s="48">
        <f t="shared" ca="1" si="20"/>
        <v>0.83</v>
      </c>
    </row>
    <row r="432" spans="1:8" x14ac:dyDescent="0.25">
      <c r="A432" s="39">
        <v>431</v>
      </c>
      <c r="B432" s="58" t="s">
        <v>507</v>
      </c>
      <c r="C432" s="48" t="s">
        <v>69</v>
      </c>
      <c r="D432" s="48">
        <v>0.83</v>
      </c>
      <c r="E432" s="39">
        <v>2000</v>
      </c>
      <c r="F432" s="39">
        <f t="shared" ca="1" si="22"/>
        <v>26</v>
      </c>
      <c r="G432" s="39">
        <f ca="1">VLOOKUP(F432,Koefic!$A$1:$B$40,2,FALSE)</f>
        <v>1</v>
      </c>
      <c r="H432" s="48">
        <f t="shared" ca="1" si="20"/>
        <v>0.83</v>
      </c>
    </row>
    <row r="433" spans="1:8" x14ac:dyDescent="0.25">
      <c r="A433" s="39">
        <v>432</v>
      </c>
      <c r="B433" s="63" t="s">
        <v>445</v>
      </c>
      <c r="C433" s="48" t="s">
        <v>69</v>
      </c>
      <c r="D433" s="48">
        <v>0.83</v>
      </c>
      <c r="E433" s="39">
        <v>2000</v>
      </c>
      <c r="F433" s="39">
        <f t="shared" ca="1" si="22"/>
        <v>26</v>
      </c>
      <c r="G433" s="39">
        <f ca="1">VLOOKUP(F433,Koefic!$A$1:$B$40,2,FALSE)</f>
        <v>1</v>
      </c>
      <c r="H433" s="48">
        <f t="shared" ca="1" si="20"/>
        <v>0.83</v>
      </c>
    </row>
    <row r="434" spans="1:8" x14ac:dyDescent="0.25">
      <c r="A434" s="39">
        <v>433</v>
      </c>
      <c r="B434" s="63" t="s">
        <v>446</v>
      </c>
      <c r="C434" s="48" t="s">
        <v>65</v>
      </c>
      <c r="D434" s="48">
        <v>1.65</v>
      </c>
      <c r="E434" s="59">
        <v>2010</v>
      </c>
      <c r="F434" s="39">
        <f t="shared" ca="1" si="22"/>
        <v>16</v>
      </c>
      <c r="G434" s="39">
        <f ca="1">VLOOKUP(F434,Koefic!$A$1:$B$40,2,FALSE)</f>
        <v>1</v>
      </c>
      <c r="H434" s="48">
        <f t="shared" ca="1" si="20"/>
        <v>1.65</v>
      </c>
    </row>
    <row r="435" spans="1:8" x14ac:dyDescent="0.25">
      <c r="A435" s="39">
        <v>434</v>
      </c>
      <c r="B435" s="63" t="s">
        <v>447</v>
      </c>
      <c r="C435" s="48" t="s">
        <v>69</v>
      </c>
      <c r="D435" s="48">
        <v>0.83</v>
      </c>
      <c r="E435" s="59">
        <v>2000</v>
      </c>
      <c r="F435" s="39">
        <f t="shared" ca="1" si="22"/>
        <v>26</v>
      </c>
      <c r="G435" s="39">
        <f ca="1">VLOOKUP(F435,Koefic!$A$1:$B$40,2,FALSE)</f>
        <v>1</v>
      </c>
      <c r="H435" s="48">
        <f t="shared" ca="1" si="20"/>
        <v>0.83</v>
      </c>
    </row>
    <row r="436" spans="1:8" x14ac:dyDescent="0.25">
      <c r="A436" s="39">
        <v>435</v>
      </c>
      <c r="B436" s="58" t="s">
        <v>448</v>
      </c>
      <c r="C436" s="48" t="s">
        <v>69</v>
      </c>
      <c r="D436" s="48">
        <v>0.83</v>
      </c>
      <c r="E436" s="39">
        <v>2000</v>
      </c>
      <c r="F436" s="39">
        <f t="shared" ca="1" si="22"/>
        <v>26</v>
      </c>
      <c r="G436" s="39">
        <f ca="1">VLOOKUP(F436,Koefic!$A$1:$B$40,2,FALSE)</f>
        <v>1</v>
      </c>
      <c r="H436" s="48">
        <f t="shared" ca="1" si="20"/>
        <v>0.83</v>
      </c>
    </row>
    <row r="437" spans="1:8" x14ac:dyDescent="0.25">
      <c r="A437" s="39">
        <v>436</v>
      </c>
      <c r="B437" s="63" t="s">
        <v>449</v>
      </c>
      <c r="C437" s="48" t="s">
        <v>69</v>
      </c>
      <c r="D437" s="48">
        <v>0.83</v>
      </c>
      <c r="E437" s="39">
        <v>2000</v>
      </c>
      <c r="F437" s="39">
        <f t="shared" ca="1" si="22"/>
        <v>26</v>
      </c>
      <c r="G437" s="39">
        <f ca="1">VLOOKUP(F437,Koefic!$A$1:$B$40,2,FALSE)</f>
        <v>1</v>
      </c>
      <c r="H437" s="48">
        <f t="shared" ca="1" si="20"/>
        <v>0.83</v>
      </c>
    </row>
    <row r="438" spans="1:8" x14ac:dyDescent="0.25">
      <c r="A438" s="39">
        <v>437</v>
      </c>
      <c r="B438" s="58" t="s">
        <v>450</v>
      </c>
      <c r="C438" s="48" t="s">
        <v>69</v>
      </c>
      <c r="D438" s="48">
        <v>0.83</v>
      </c>
      <c r="E438" s="39">
        <v>2000</v>
      </c>
      <c r="F438" s="39">
        <f t="shared" ca="1" si="22"/>
        <v>26</v>
      </c>
      <c r="G438" s="39">
        <f ca="1">VLOOKUP(F438,Koefic!$A$1:$B$40,2,FALSE)</f>
        <v>1</v>
      </c>
      <c r="H438" s="48">
        <f t="shared" ca="1" si="20"/>
        <v>0.83</v>
      </c>
    </row>
    <row r="439" spans="1:8" x14ac:dyDescent="0.25">
      <c r="A439" s="39">
        <v>438</v>
      </c>
      <c r="B439" s="58" t="s">
        <v>451</v>
      </c>
      <c r="C439" s="48" t="s">
        <v>69</v>
      </c>
      <c r="D439" s="48">
        <v>0.83</v>
      </c>
      <c r="E439" s="39">
        <v>2000</v>
      </c>
      <c r="F439" s="39">
        <f t="shared" ca="1" si="22"/>
        <v>26</v>
      </c>
      <c r="G439" s="39">
        <f ca="1">VLOOKUP(F439,Koefic!$A$1:$B$40,2,FALSE)</f>
        <v>1</v>
      </c>
      <c r="H439" s="48">
        <f t="shared" ca="1" si="20"/>
        <v>0.83</v>
      </c>
    </row>
    <row r="440" spans="1:8" x14ac:dyDescent="0.25">
      <c r="A440" s="39">
        <v>439</v>
      </c>
      <c r="B440" s="63" t="s">
        <v>579</v>
      </c>
      <c r="C440" s="48" t="s">
        <v>69</v>
      </c>
      <c r="D440" s="48">
        <v>0.83</v>
      </c>
      <c r="E440" s="39">
        <v>2000</v>
      </c>
      <c r="F440" s="39">
        <f t="shared" ca="1" si="22"/>
        <v>26</v>
      </c>
      <c r="G440" s="39">
        <f ca="1">VLOOKUP(F440,Koefic!$A$1:$B$40,2,FALSE)</f>
        <v>1</v>
      </c>
      <c r="H440" s="48">
        <f t="shared" ca="1" si="20"/>
        <v>0.83</v>
      </c>
    </row>
    <row r="441" spans="1:8" x14ac:dyDescent="0.25">
      <c r="A441" s="39">
        <v>440</v>
      </c>
      <c r="B441" s="63" t="s">
        <v>580</v>
      </c>
      <c r="C441" s="48" t="s">
        <v>69</v>
      </c>
      <c r="D441" s="48">
        <v>0.83</v>
      </c>
      <c r="E441" s="39">
        <v>2000</v>
      </c>
      <c r="F441" s="39">
        <f t="shared" ca="1" si="22"/>
        <v>26</v>
      </c>
      <c r="G441" s="39">
        <f ca="1">VLOOKUP(F441,Koefic!$A$1:$B$40,2,FALSE)</f>
        <v>1</v>
      </c>
      <c r="H441" s="48">
        <f t="shared" ca="1" si="20"/>
        <v>0.83</v>
      </c>
    </row>
    <row r="442" spans="1:8" x14ac:dyDescent="0.25">
      <c r="A442" s="39">
        <v>441</v>
      </c>
      <c r="B442" s="58" t="s">
        <v>452</v>
      </c>
      <c r="C442" s="48" t="s">
        <v>69</v>
      </c>
      <c r="D442" s="48">
        <v>0.83</v>
      </c>
      <c r="E442" s="39">
        <v>2000</v>
      </c>
      <c r="F442" s="39">
        <f t="shared" ca="1" si="22"/>
        <v>26</v>
      </c>
      <c r="G442" s="39">
        <f ca="1">VLOOKUP(F442,Koefic!$A$1:$B$40,2,FALSE)</f>
        <v>1</v>
      </c>
      <c r="H442" s="48">
        <f ca="1">D442*G442</f>
        <v>0.83</v>
      </c>
    </row>
    <row r="443" spans="1:8" x14ac:dyDescent="0.25">
      <c r="A443" s="39">
        <v>442</v>
      </c>
      <c r="B443" s="58" t="s">
        <v>453</v>
      </c>
      <c r="C443" s="48" t="s">
        <v>69</v>
      </c>
      <c r="D443" s="48">
        <v>0.83</v>
      </c>
      <c r="E443" s="39">
        <v>2000</v>
      </c>
      <c r="F443" s="39">
        <f t="shared" ca="1" si="22"/>
        <v>26</v>
      </c>
      <c r="G443" s="39">
        <f ca="1">VLOOKUP(F443,Koefic!$A$1:$B$40,2,FALSE)</f>
        <v>1</v>
      </c>
      <c r="H443" s="48">
        <f t="shared" ca="1" si="20"/>
        <v>0.83</v>
      </c>
    </row>
    <row r="444" spans="1:8" x14ac:dyDescent="0.25">
      <c r="A444" s="39">
        <v>443</v>
      </c>
      <c r="B444" s="63" t="s">
        <v>454</v>
      </c>
      <c r="C444" s="48" t="s">
        <v>69</v>
      </c>
      <c r="D444" s="48">
        <v>0.83</v>
      </c>
      <c r="E444" s="39">
        <v>2000</v>
      </c>
      <c r="F444" s="39">
        <f t="shared" ca="1" si="22"/>
        <v>26</v>
      </c>
      <c r="G444" s="39">
        <f ca="1">VLOOKUP(F444,Koefic!$A$1:$B$40,2,FALSE)</f>
        <v>1</v>
      </c>
      <c r="H444" s="48">
        <f t="shared" ca="1" si="20"/>
        <v>0.83</v>
      </c>
    </row>
    <row r="445" spans="1:8" x14ac:dyDescent="0.25">
      <c r="A445" s="39">
        <v>444</v>
      </c>
      <c r="B445" s="63" t="s">
        <v>495</v>
      </c>
      <c r="C445" s="48" t="s">
        <v>65</v>
      </c>
      <c r="D445" s="48">
        <v>1.65</v>
      </c>
      <c r="E445" s="59">
        <v>2019</v>
      </c>
      <c r="F445" s="39">
        <f t="shared" ca="1" si="22"/>
        <v>7</v>
      </c>
      <c r="G445" s="39">
        <f ca="1">VLOOKUP(F445,Koefic!$A$1:$B$40,2,FALSE)</f>
        <v>2</v>
      </c>
      <c r="H445" s="48">
        <f t="shared" ca="1" si="20"/>
        <v>3.3</v>
      </c>
    </row>
    <row r="446" spans="1:8" x14ac:dyDescent="0.25">
      <c r="A446" s="39">
        <v>445</v>
      </c>
      <c r="B446" s="63" t="s">
        <v>496</v>
      </c>
      <c r="C446" s="48" t="s">
        <v>69</v>
      </c>
      <c r="D446" s="48">
        <v>0.83</v>
      </c>
      <c r="E446" s="59">
        <v>2020</v>
      </c>
      <c r="F446" s="39">
        <f t="shared" ca="1" si="22"/>
        <v>6</v>
      </c>
      <c r="G446" s="39">
        <f ca="1">VLOOKUP(F446,Koefic!$A$1:$B$40,2,FALSE)</f>
        <v>2</v>
      </c>
      <c r="H446" s="48">
        <f t="shared" ca="1" si="20"/>
        <v>1.66</v>
      </c>
    </row>
    <row r="447" spans="1:8" x14ac:dyDescent="0.25">
      <c r="A447" s="39">
        <v>446</v>
      </c>
      <c r="B447" s="58" t="s">
        <v>64</v>
      </c>
      <c r="C447" s="48" t="s">
        <v>59</v>
      </c>
      <c r="D447" s="48">
        <v>2.48</v>
      </c>
      <c r="E447" s="39">
        <v>2015</v>
      </c>
      <c r="F447" s="39">
        <f t="shared" ca="1" si="22"/>
        <v>11</v>
      </c>
      <c r="G447" s="39">
        <f ca="1">VLOOKUP(F447,Koefic!$A$1:$B$40,2,FALSE)</f>
        <v>1</v>
      </c>
      <c r="H447" s="48">
        <f t="shared" ca="1" si="20"/>
        <v>2.48</v>
      </c>
    </row>
    <row r="448" spans="1:8" x14ac:dyDescent="0.25">
      <c r="A448" s="39">
        <v>447</v>
      </c>
      <c r="B448" s="63" t="s">
        <v>455</v>
      </c>
      <c r="C448" s="48" t="s">
        <v>69</v>
      </c>
      <c r="D448" s="48">
        <v>0.83</v>
      </c>
      <c r="E448" s="39">
        <v>2000</v>
      </c>
      <c r="F448" s="39">
        <f t="shared" ca="1" si="22"/>
        <v>26</v>
      </c>
      <c r="G448" s="39">
        <f ca="1">VLOOKUP(F448,Koefic!$A$1:$B$40,2,FALSE)</f>
        <v>1</v>
      </c>
      <c r="H448" s="48">
        <f t="shared" ca="1" si="20"/>
        <v>0.83</v>
      </c>
    </row>
    <row r="449" spans="1:8" x14ac:dyDescent="0.25">
      <c r="A449" s="39">
        <v>448</v>
      </c>
      <c r="B449" s="58" t="s">
        <v>456</v>
      </c>
      <c r="C449" s="48" t="s">
        <v>69</v>
      </c>
      <c r="D449" s="48">
        <v>0.83</v>
      </c>
      <c r="E449" s="39">
        <v>2000</v>
      </c>
      <c r="F449" s="39">
        <f t="shared" ca="1" si="22"/>
        <v>26</v>
      </c>
      <c r="G449" s="39">
        <f ca="1">VLOOKUP(F449,Koefic!$A$1:$B$40,2,FALSE)</f>
        <v>1</v>
      </c>
      <c r="H449" s="48">
        <f t="shared" ca="1" si="20"/>
        <v>0.83</v>
      </c>
    </row>
    <row r="450" spans="1:8" x14ac:dyDescent="0.25">
      <c r="A450" s="39">
        <v>449</v>
      </c>
      <c r="B450" s="58" t="s">
        <v>457</v>
      </c>
      <c r="C450" s="48" t="s">
        <v>69</v>
      </c>
      <c r="D450" s="48">
        <v>0.83</v>
      </c>
      <c r="E450" s="39">
        <v>2000</v>
      </c>
      <c r="F450" s="39">
        <f t="shared" ca="1" si="22"/>
        <v>26</v>
      </c>
      <c r="G450" s="39">
        <f ca="1">VLOOKUP(F450,Koefic!$A$1:$B$40,2,FALSE)</f>
        <v>1</v>
      </c>
      <c r="H450" s="48">
        <f t="shared" ca="1" si="20"/>
        <v>0.83</v>
      </c>
    </row>
    <row r="451" spans="1:8" x14ac:dyDescent="0.25">
      <c r="A451" s="39">
        <v>450</v>
      </c>
      <c r="B451" s="63" t="s">
        <v>458</v>
      </c>
      <c r="C451" s="48" t="s">
        <v>69</v>
      </c>
      <c r="D451" s="48">
        <v>0.83</v>
      </c>
      <c r="E451" s="39">
        <v>2000</v>
      </c>
      <c r="F451" s="39">
        <f t="shared" ca="1" si="22"/>
        <v>26</v>
      </c>
      <c r="G451" s="39">
        <f ca="1">VLOOKUP(F451,Koefic!$A$1:$B$40,2,FALSE)</f>
        <v>1</v>
      </c>
      <c r="H451" s="48">
        <f t="shared" ca="1" si="20"/>
        <v>0.83</v>
      </c>
    </row>
    <row r="452" spans="1:8" x14ac:dyDescent="0.25">
      <c r="A452" s="39">
        <v>451</v>
      </c>
      <c r="B452" s="63" t="s">
        <v>459</v>
      </c>
      <c r="C452" s="48" t="s">
        <v>69</v>
      </c>
      <c r="D452" s="48">
        <v>0.83</v>
      </c>
      <c r="E452" s="39">
        <v>2000</v>
      </c>
      <c r="F452" s="39">
        <f t="shared" ca="1" si="22"/>
        <v>26</v>
      </c>
      <c r="G452" s="39">
        <f ca="1">VLOOKUP(F452,Koefic!$A$1:$B$40,2,FALSE)</f>
        <v>1</v>
      </c>
      <c r="H452" s="48">
        <f t="shared" ca="1" si="20"/>
        <v>0.83</v>
      </c>
    </row>
    <row r="453" spans="1:8" x14ac:dyDescent="0.25">
      <c r="A453" s="39">
        <v>452</v>
      </c>
      <c r="B453" s="58" t="s">
        <v>460</v>
      </c>
      <c r="C453" s="48" t="s">
        <v>69</v>
      </c>
      <c r="D453" s="48">
        <v>0.83</v>
      </c>
      <c r="E453" s="39">
        <v>2000</v>
      </c>
      <c r="F453" s="39">
        <f t="shared" ca="1" si="22"/>
        <v>26</v>
      </c>
      <c r="G453" s="39">
        <f ca="1">VLOOKUP(F453,Koefic!$A$1:$B$40,2,FALSE)</f>
        <v>1</v>
      </c>
      <c r="H453" s="48">
        <f t="shared" ca="1" si="20"/>
        <v>0.83</v>
      </c>
    </row>
    <row r="454" spans="1:8" x14ac:dyDescent="0.25">
      <c r="A454" s="39">
        <v>453</v>
      </c>
      <c r="B454" s="63" t="s">
        <v>461</v>
      </c>
      <c r="C454" s="48" t="s">
        <v>69</v>
      </c>
      <c r="D454" s="48">
        <v>0.83</v>
      </c>
      <c r="E454" s="39">
        <v>2000</v>
      </c>
      <c r="F454" s="39">
        <f t="shared" ca="1" si="22"/>
        <v>26</v>
      </c>
      <c r="G454" s="39">
        <f ca="1">VLOOKUP(F454,Koefic!$A$1:$B$40,2,FALSE)</f>
        <v>1</v>
      </c>
      <c r="H454" s="48">
        <f t="shared" ca="1" si="20"/>
        <v>0.83</v>
      </c>
    </row>
    <row r="455" spans="1:8" x14ac:dyDescent="0.25">
      <c r="A455" s="39">
        <v>454</v>
      </c>
      <c r="B455" s="63" t="s">
        <v>462</v>
      </c>
      <c r="C455" s="48" t="s">
        <v>69</v>
      </c>
      <c r="D455" s="48">
        <v>0.83</v>
      </c>
      <c r="E455" s="39">
        <v>2000</v>
      </c>
      <c r="F455" s="39">
        <f t="shared" ca="1" si="22"/>
        <v>26</v>
      </c>
      <c r="G455" s="39">
        <f ca="1">VLOOKUP(F455,Koefic!$A$1:$B$40,2,FALSE)</f>
        <v>1</v>
      </c>
      <c r="H455" s="48">
        <f t="shared" ca="1" si="20"/>
        <v>0.83</v>
      </c>
    </row>
    <row r="456" spans="1:8" x14ac:dyDescent="0.25">
      <c r="A456" s="39">
        <v>455</v>
      </c>
      <c r="B456" s="58" t="s">
        <v>463</v>
      </c>
      <c r="C456" s="48" t="s">
        <v>69</v>
      </c>
      <c r="D456" s="48">
        <v>0.83</v>
      </c>
      <c r="E456" s="39">
        <v>2000</v>
      </c>
      <c r="F456" s="39">
        <f t="shared" ca="1" si="22"/>
        <v>26</v>
      </c>
      <c r="G456" s="39">
        <f ca="1">VLOOKUP(F456,Koefic!$A$1:$B$40,2,FALSE)</f>
        <v>1</v>
      </c>
      <c r="H456" s="48">
        <f t="shared" ca="1" si="20"/>
        <v>0.83</v>
      </c>
    </row>
    <row r="457" spans="1:8" x14ac:dyDescent="0.25">
      <c r="A457" s="39">
        <v>456</v>
      </c>
      <c r="B457" s="63" t="s">
        <v>464</v>
      </c>
      <c r="C457" s="48" t="s">
        <v>65</v>
      </c>
      <c r="D457" s="48">
        <v>1.65</v>
      </c>
      <c r="E457" s="59">
        <v>2015</v>
      </c>
      <c r="F457" s="39">
        <f t="shared" ca="1" si="22"/>
        <v>11</v>
      </c>
      <c r="G457" s="39">
        <f ca="1">VLOOKUP(F457,Koefic!$A$1:$B$40,2,FALSE)</f>
        <v>1</v>
      </c>
      <c r="H457" s="48">
        <f t="shared" ca="1" si="20"/>
        <v>1.65</v>
      </c>
    </row>
    <row r="458" spans="1:8" x14ac:dyDescent="0.25">
      <c r="A458" s="39">
        <v>457</v>
      </c>
      <c r="B458" s="63" t="s">
        <v>465</v>
      </c>
      <c r="C458" s="48" t="s">
        <v>65</v>
      </c>
      <c r="D458" s="48">
        <v>1.65</v>
      </c>
      <c r="E458" s="59">
        <v>2010</v>
      </c>
      <c r="F458" s="39">
        <f t="shared" ca="1" si="22"/>
        <v>16</v>
      </c>
      <c r="G458" s="39">
        <f ca="1">VLOOKUP(F458,Koefic!$A$1:$B$40,2,FALSE)</f>
        <v>1</v>
      </c>
      <c r="H458" s="48">
        <f t="shared" ca="1" si="20"/>
        <v>1.65</v>
      </c>
    </row>
    <row r="459" spans="1:8" x14ac:dyDescent="0.25">
      <c r="A459" s="39">
        <v>458</v>
      </c>
      <c r="B459" s="63" t="s">
        <v>466</v>
      </c>
      <c r="C459" s="48" t="s">
        <v>69</v>
      </c>
      <c r="D459" s="48">
        <v>0.83</v>
      </c>
      <c r="E459" s="39">
        <v>2020</v>
      </c>
      <c r="F459" s="39">
        <f t="shared" ca="1" si="22"/>
        <v>6</v>
      </c>
      <c r="G459" s="39">
        <f ca="1">VLOOKUP(F459,Koefic!$A$1:$B$40,2,FALSE)</f>
        <v>2</v>
      </c>
      <c r="H459" s="48">
        <f t="shared" ca="1" si="20"/>
        <v>1.66</v>
      </c>
    </row>
    <row r="460" spans="1:8" x14ac:dyDescent="0.25">
      <c r="A460" s="39">
        <v>459</v>
      </c>
      <c r="B460" s="58" t="s">
        <v>467</v>
      </c>
      <c r="C460" s="48" t="s">
        <v>69</v>
      </c>
      <c r="D460" s="48">
        <v>0.83</v>
      </c>
      <c r="E460" s="39">
        <v>2000</v>
      </c>
      <c r="F460" s="39">
        <f t="shared" ca="1" si="22"/>
        <v>26</v>
      </c>
      <c r="G460" s="39">
        <f ca="1">VLOOKUP(F460,Koefic!$A$1:$B$40,2,FALSE)</f>
        <v>1</v>
      </c>
      <c r="H460" s="48">
        <f t="shared" ca="1" si="20"/>
        <v>0.83</v>
      </c>
    </row>
    <row r="461" spans="1:8" x14ac:dyDescent="0.25">
      <c r="A461" s="39">
        <v>460</v>
      </c>
      <c r="B461" s="58" t="s">
        <v>468</v>
      </c>
      <c r="C461" s="48" t="s">
        <v>69</v>
      </c>
      <c r="D461" s="48">
        <v>0.83</v>
      </c>
      <c r="E461" s="39">
        <v>2019</v>
      </c>
      <c r="F461" s="39">
        <f t="shared" ca="1" si="22"/>
        <v>7</v>
      </c>
      <c r="G461" s="39">
        <f ca="1">VLOOKUP(F461,Koefic!$A$1:$B$40,2,FALSE)</f>
        <v>2</v>
      </c>
      <c r="H461" s="48">
        <f t="shared" ca="1" si="20"/>
        <v>1.66</v>
      </c>
    </row>
    <row r="462" spans="1:8" x14ac:dyDescent="0.25">
      <c r="A462" s="39">
        <v>461</v>
      </c>
      <c r="B462" s="63" t="s">
        <v>469</v>
      </c>
      <c r="C462" s="48" t="s">
        <v>69</v>
      </c>
      <c r="D462" s="48">
        <v>0.83</v>
      </c>
      <c r="E462" s="39">
        <v>2000</v>
      </c>
      <c r="F462" s="39">
        <f t="shared" ca="1" si="22"/>
        <v>26</v>
      </c>
      <c r="G462" s="39">
        <f ca="1">VLOOKUP(F462,Koefic!$A$1:$B$40,2,FALSE)</f>
        <v>1</v>
      </c>
      <c r="H462" s="48">
        <f t="shared" ca="1" si="20"/>
        <v>0.83</v>
      </c>
    </row>
    <row r="463" spans="1:8" x14ac:dyDescent="0.25">
      <c r="A463" s="39">
        <v>462</v>
      </c>
      <c r="B463" s="58" t="s">
        <v>470</v>
      </c>
      <c r="C463" s="48" t="s">
        <v>59</v>
      </c>
      <c r="D463" s="48">
        <v>2.48</v>
      </c>
      <c r="E463" s="39">
        <v>2010</v>
      </c>
      <c r="F463" s="39">
        <f t="shared" ca="1" si="22"/>
        <v>16</v>
      </c>
      <c r="G463" s="39">
        <f ca="1">VLOOKUP(F463,Koefic!$A$1:$B$40,2,FALSE)</f>
        <v>1</v>
      </c>
      <c r="H463" s="48">
        <f t="shared" ca="1" si="20"/>
        <v>2.48</v>
      </c>
    </row>
    <row r="464" spans="1:8" x14ac:dyDescent="0.25">
      <c r="A464" s="39">
        <v>463</v>
      </c>
      <c r="B464" s="63" t="s">
        <v>471</v>
      </c>
      <c r="C464" s="48" t="s">
        <v>69</v>
      </c>
      <c r="D464" s="48">
        <v>0.83</v>
      </c>
      <c r="E464" s="39">
        <v>2000</v>
      </c>
      <c r="F464" s="39">
        <f t="shared" ca="1" si="22"/>
        <v>26</v>
      </c>
      <c r="G464" s="39">
        <f ca="1">VLOOKUP(F464,Koefic!$A$1:$B$40,2,FALSE)</f>
        <v>1</v>
      </c>
      <c r="H464" s="48">
        <f t="shared" ca="1" si="20"/>
        <v>0.83</v>
      </c>
    </row>
  </sheetData>
  <sheetProtection algorithmName="SHA-512" hashValue="KvjLFHuvkQHPxqJgP4DGKZ/WzHJtlcR94PCQU7o0olneAEiRBt0QnIomjNsA+Y57k+LFcR2ZleADx+ORSssivg==" saltValue="IJtdXlFRBzCAwjerasMGy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0"/>
  <sheetViews>
    <sheetView workbookViewId="0">
      <selection activeCell="A40" sqref="A40"/>
    </sheetView>
  </sheetViews>
  <sheetFormatPr defaultRowHeight="12.75" x14ac:dyDescent="0.2"/>
  <sheetData>
    <row r="1" spans="1:2" x14ac:dyDescent="0.2">
      <c r="A1">
        <v>0</v>
      </c>
      <c r="B1">
        <v>5</v>
      </c>
    </row>
    <row r="2" spans="1:2" x14ac:dyDescent="0.2">
      <c r="A2">
        <v>1</v>
      </c>
      <c r="B2">
        <v>5</v>
      </c>
    </row>
    <row r="3" spans="1:2" x14ac:dyDescent="0.2">
      <c r="A3">
        <v>2</v>
      </c>
      <c r="B3">
        <v>5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5</v>
      </c>
    </row>
    <row r="6" spans="1:2" x14ac:dyDescent="0.2">
      <c r="A6">
        <v>5</v>
      </c>
      <c r="B6">
        <v>5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2</v>
      </c>
    </row>
    <row r="9" spans="1:2" x14ac:dyDescent="0.2">
      <c r="A9">
        <v>8</v>
      </c>
      <c r="B9">
        <v>2</v>
      </c>
    </row>
    <row r="10" spans="1:2" x14ac:dyDescent="0.2">
      <c r="A10">
        <v>9</v>
      </c>
      <c r="B10">
        <v>2</v>
      </c>
    </row>
    <row r="11" spans="1:2" x14ac:dyDescent="0.2">
      <c r="A11">
        <v>10</v>
      </c>
      <c r="B11">
        <v>2</v>
      </c>
    </row>
    <row r="12" spans="1:2" x14ac:dyDescent="0.2">
      <c r="A12">
        <v>11</v>
      </c>
      <c r="B12">
        <v>1</v>
      </c>
    </row>
    <row r="13" spans="1:2" x14ac:dyDescent="0.2">
      <c r="A13">
        <v>12</v>
      </c>
      <c r="B13">
        <v>1</v>
      </c>
    </row>
    <row r="14" spans="1:2" x14ac:dyDescent="0.2">
      <c r="A14">
        <v>13</v>
      </c>
      <c r="B14">
        <v>1</v>
      </c>
    </row>
    <row r="15" spans="1:2" x14ac:dyDescent="0.2">
      <c r="A15">
        <v>14</v>
      </c>
      <c r="B15">
        <v>1</v>
      </c>
    </row>
    <row r="16" spans="1:2" x14ac:dyDescent="0.2">
      <c r="A16">
        <v>15</v>
      </c>
      <c r="B16">
        <v>1</v>
      </c>
    </row>
    <row r="17" spans="1:2" x14ac:dyDescent="0.2">
      <c r="A17">
        <v>16</v>
      </c>
      <c r="B17">
        <v>1</v>
      </c>
    </row>
    <row r="18" spans="1:2" x14ac:dyDescent="0.2">
      <c r="A18">
        <v>17</v>
      </c>
      <c r="B18">
        <v>1</v>
      </c>
    </row>
    <row r="19" spans="1:2" x14ac:dyDescent="0.2">
      <c r="A19">
        <v>18</v>
      </c>
      <c r="B19">
        <v>1</v>
      </c>
    </row>
    <row r="20" spans="1:2" x14ac:dyDescent="0.2">
      <c r="A20">
        <v>19</v>
      </c>
      <c r="B20">
        <v>1</v>
      </c>
    </row>
    <row r="21" spans="1:2" x14ac:dyDescent="0.2">
      <c r="A21">
        <v>20</v>
      </c>
      <c r="B21">
        <v>1</v>
      </c>
    </row>
    <row r="22" spans="1:2" x14ac:dyDescent="0.2">
      <c r="A22">
        <v>21</v>
      </c>
      <c r="B22">
        <v>1</v>
      </c>
    </row>
    <row r="23" spans="1:2" x14ac:dyDescent="0.2">
      <c r="A23">
        <v>22</v>
      </c>
      <c r="B23">
        <v>1</v>
      </c>
    </row>
    <row r="24" spans="1:2" x14ac:dyDescent="0.2">
      <c r="A24">
        <v>23</v>
      </c>
      <c r="B24">
        <v>1</v>
      </c>
    </row>
    <row r="25" spans="1:2" x14ac:dyDescent="0.2">
      <c r="A25">
        <v>24</v>
      </c>
      <c r="B25">
        <v>1</v>
      </c>
    </row>
    <row r="26" spans="1:2" x14ac:dyDescent="0.2">
      <c r="A26">
        <v>25</v>
      </c>
      <c r="B26">
        <v>1</v>
      </c>
    </row>
    <row r="27" spans="1:2" x14ac:dyDescent="0.2">
      <c r="A27">
        <v>26</v>
      </c>
      <c r="B27">
        <v>1</v>
      </c>
    </row>
    <row r="28" spans="1:2" x14ac:dyDescent="0.2">
      <c r="A28">
        <v>27</v>
      </c>
      <c r="B28">
        <v>1</v>
      </c>
    </row>
    <row r="29" spans="1:2" x14ac:dyDescent="0.2">
      <c r="A29">
        <v>28</v>
      </c>
      <c r="B29">
        <v>1</v>
      </c>
    </row>
    <row r="30" spans="1:2" x14ac:dyDescent="0.2">
      <c r="A30">
        <v>29</v>
      </c>
      <c r="B30">
        <v>1</v>
      </c>
    </row>
    <row r="31" spans="1:2" x14ac:dyDescent="0.2">
      <c r="A31">
        <v>30</v>
      </c>
      <c r="B31">
        <v>1</v>
      </c>
    </row>
    <row r="32" spans="1:2" x14ac:dyDescent="0.2">
      <c r="A32">
        <v>31</v>
      </c>
      <c r="B32">
        <v>1</v>
      </c>
    </row>
    <row r="33" spans="1:2" x14ac:dyDescent="0.2">
      <c r="A33">
        <v>32</v>
      </c>
      <c r="B33">
        <v>1</v>
      </c>
    </row>
    <row r="34" spans="1:2" x14ac:dyDescent="0.2">
      <c r="A34">
        <v>33</v>
      </c>
      <c r="B34">
        <v>1</v>
      </c>
    </row>
    <row r="35" spans="1:2" x14ac:dyDescent="0.2">
      <c r="A35">
        <v>34</v>
      </c>
      <c r="B35">
        <v>1</v>
      </c>
    </row>
    <row r="36" spans="1:2" x14ac:dyDescent="0.2">
      <c r="A36">
        <v>35</v>
      </c>
      <c r="B36">
        <v>1</v>
      </c>
    </row>
    <row r="37" spans="1:2" x14ac:dyDescent="0.2">
      <c r="A37">
        <v>36</v>
      </c>
      <c r="B37">
        <v>1</v>
      </c>
    </row>
    <row r="38" spans="1:2" x14ac:dyDescent="0.2">
      <c r="A38">
        <v>37</v>
      </c>
      <c r="B38">
        <v>1</v>
      </c>
    </row>
    <row r="39" spans="1:2" x14ac:dyDescent="0.2">
      <c r="A39">
        <v>38</v>
      </c>
      <c r="B39">
        <v>1</v>
      </c>
    </row>
    <row r="40" spans="1:2" x14ac:dyDescent="0.2">
      <c r="A40">
        <v>39</v>
      </c>
      <c r="B40">
        <v>1</v>
      </c>
    </row>
  </sheetData>
  <sheetProtection algorithmName="SHA-512" hashValue="WntUrxBn2uUttgZahRDKJ9evXYUreDpsIVbR8oOGPlPB7vPd4D7Kx9m4SEHNFgreasP2EQ5OHi2r2r1Ohu1kvg==" saltValue="McSnvXaM2CSyQSn3sM1l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IELAS_aizņemšana</vt:lpstr>
      <vt:lpstr>SATIKSME</vt:lpstr>
      <vt:lpstr>Darbu tips</vt:lpstr>
      <vt:lpstr>Ielu reģistrs</vt:lpstr>
      <vt:lpstr>Koefic</vt:lpstr>
      <vt:lpstr>IELAS_aizņemšana!Print_Area</vt:lpstr>
      <vt:lpstr>SATIKSME!Print_Area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Kiršteine</dc:creator>
  <cp:lastModifiedBy>Nadežda Plavgo</cp:lastModifiedBy>
  <cp:lastPrinted>2025-08-20T06:43:26Z</cp:lastPrinted>
  <dcterms:created xsi:type="dcterms:W3CDTF">2002-01-16T12:10:50Z</dcterms:created>
  <dcterms:modified xsi:type="dcterms:W3CDTF">2026-04-09T13:28:56Z</dcterms:modified>
</cp:coreProperties>
</file>